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стр.1" sheetId="1" r:id="rId1"/>
    <sheet name="стр.2_5" sheetId="2" r:id="rId2"/>
    <sheet name="стр.2_5 (2)" sheetId="3" r:id="rId3"/>
  </sheets>
  <definedNames>
    <definedName name="_xlnm.Print_Area" localSheetId="0">'стр.1'!$A$1:$FE$27</definedName>
    <definedName name="_xlnm.Print_Area" localSheetId="1">'стр.2_5'!$A$1:$DA$165</definedName>
    <definedName name="_xlnm.Print_Area" localSheetId="2">'стр.2_5 (2)'!$A$1:$DA$165</definedName>
  </definedNames>
  <calcPr fullCalcOnLoad="1"/>
</workbook>
</file>

<file path=xl/sharedStrings.xml><?xml version="1.0" encoding="utf-8"?>
<sst xmlns="http://schemas.openxmlformats.org/spreadsheetml/2006/main" count="412" uniqueCount="122">
  <si>
    <t>№ 
п/п</t>
  </si>
  <si>
    <t>Среднемесячный размер оплаты труда на одного работника, руб.</t>
  </si>
  <si>
    <t>в том числе:</t>
  </si>
  <si>
    <t>всего</t>
  </si>
  <si>
    <t>Установленная численность, единиц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</si>
  <si>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</si>
  <si>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</si>
  <si>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</si>
  <si>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</si>
  <si>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</si>
  <si>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</si>
  <si>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Должность, 
группа должностей</t>
  </si>
  <si>
    <t xml:space="preserve">Итого: </t>
  </si>
  <si>
    <t>х</t>
  </si>
  <si>
    <t>1.1. Расчеты (обоснования) расходов на оплату труда</t>
  </si>
  <si>
    <t xml:space="preserve">Источник финансового обеспечения </t>
  </si>
  <si>
    <t>Код видов расходов</t>
  </si>
  <si>
    <t>1. Расчеты (обоснования) выплат персоналу (строка 210)</t>
  </si>
  <si>
    <t>Приложение № 2</t>
  </si>
  <si>
    <t>к Требованиям к плану финансово-хозяйственной деятельности государственного (муниципального) учреждения, утвержденным приказом Министерства финансов Российской Федерации
от 28 июля 2010 г. № 81н</t>
  </si>
  <si>
    <t>(в ред. Приказа Минфина России от 29.08.2016 № 142н)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</si>
  <si>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</si>
  <si>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</si>
  <si>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</si>
  <si>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</si>
  <si>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</si>
  <si>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</si>
  <si>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</si>
  <si>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</si>
  <si>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</si>
  <si>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</si>
  <si>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</si>
  <si>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Сумма 
взноса, 
руб.</t>
  </si>
  <si>
    <t>Размер базы 
для начисления страховых взносов, 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</si>
  <si>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</si>
  <si>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</si>
  <si>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</si>
  <si>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</si>
  <si>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</si>
  <si>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</si>
  <si>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</si>
  <si>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</si>
  <si>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</si>
  <si>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</si>
  <si>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</si>
  <si>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</si>
  <si>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</si>
  <si>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</si>
  <si>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</si>
  <si>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</si>
  <si>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</si>
  <si>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</si>
  <si>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</si>
  <si>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0,_%*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</si>
  <si>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</si>
  <si>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</si>
  <si>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Сумма, руб. 
(гр. 3 x гр. 4)</t>
  </si>
  <si>
    <t>Общая сумма выплат, руб. 
(гр. 3 x гр. 4)</t>
  </si>
  <si>
    <t>Наименование показателя</t>
  </si>
  <si>
    <t>Размер одной выплаты, руб.</t>
  </si>
  <si>
    <t>Количество 
выплат в год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</si>
  <si>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</si>
  <si>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</si>
  <si>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</si>
  <si>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</si>
  <si>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</si>
  <si>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</si>
  <si>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</si>
  <si>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 xml:space="preserve"> Итого:</t>
  </si>
  <si>
    <t>Количество платежей в год</t>
  </si>
  <si>
    <t>Стоимость за единицу, руб.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</si>
  <si>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</si>
  <si>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</si>
  <si>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</si>
  <si>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</si>
  <si>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</si>
  <si>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</si>
  <si>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</si>
  <si>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</si>
  <si>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Количество</t>
  </si>
  <si>
    <t>Стоимость 
с учетом НДС, 
руб.</t>
  </si>
  <si>
    <t>Ставка 
арендной 
платы</t>
  </si>
  <si>
    <t>6.4. Расчет (обоснование) расходов на оплату аренды имущества</t>
  </si>
  <si>
    <t>6.5. Расчет (обоснование) расходов на оплату работ, услуг по содержанию имущества</t>
  </si>
  <si>
    <t>Объект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</si>
  <si>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</si>
  <si>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</si>
  <si>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</si>
  <si>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Наименование государственного внебюджетного фонда</t>
  </si>
  <si>
    <t>Количество договоров</t>
  </si>
  <si>
    <t>Стоимость 
услуги, руб.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</si>
  <si>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</si>
  <si>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</si>
  <si>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Сумма, руб. 
(гр. 2 x гр. 3)</t>
  </si>
  <si>
    <t>Количество работников, 
чел.</t>
  </si>
  <si>
    <t>Сумма исчисленного 
налога, подлежащего 
уплате, руб. 
(гр. 3 x гр. 4 / 100)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</si>
  <si>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</si>
  <si>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 xml:space="preserve">педагогические работники </t>
  </si>
  <si>
    <t>АУП</t>
  </si>
  <si>
    <t>УВП</t>
  </si>
  <si>
    <t>рабочие</t>
  </si>
  <si>
    <t>областной бюджет</t>
  </si>
  <si>
    <t>244</t>
  </si>
  <si>
    <t>услуги интернет</t>
  </si>
  <si>
    <t>Количество точек доступа</t>
  </si>
  <si>
    <t>услуги по уборке помещений, территорий, гардеробное обслуживание</t>
  </si>
  <si>
    <t>услуги по охране здания</t>
  </si>
  <si>
    <t>учебники</t>
  </si>
  <si>
    <t>мебель ученическая</t>
  </si>
  <si>
    <t>учебно-лабораторное оборудование в кабинет  физики</t>
  </si>
  <si>
    <t>интерактивная доска</t>
  </si>
  <si>
    <t>расходные материалы  к принтеру</t>
  </si>
  <si>
    <t>учебно-методические пособия</t>
  </si>
  <si>
    <t>спортивное оборудованик (мячи, маты)</t>
  </si>
  <si>
    <t>маркеры для магнитно-маркерных досок</t>
  </si>
  <si>
    <t>швейные принадлежности в кабинет тканей(иглы, нитки, ножницы,ткань)</t>
  </si>
  <si>
    <t>инструмент в слесарную и столярную мастерскую</t>
  </si>
  <si>
    <t>111;112; 119</t>
  </si>
  <si>
    <t>Расчеты (обоснования) к плану финансово-хозяйственной деятельности государственного (муниципального) учреждения</t>
  </si>
  <si>
    <t>Курсы повышения квалификации</t>
  </si>
  <si>
    <t>Подписка (периодические издания для детей)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</si>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</sst>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right" vertical="center"/>
    </xf>
    <xf numFmtId="49" fontId="1" fillId="0" borderId="15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right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top"/>
    </xf>
    <xf numFmtId="1" fontId="1" fillId="0" borderId="1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right" vertical="center"/>
    </xf>
    <xf numFmtId="0" fontId="1" fillId="0" borderId="15" xfId="0" applyNumberFormat="1" applyFont="1" applyBorder="1" applyAlignment="1">
      <alignment horizontal="right" vertical="center"/>
    </xf>
    <xf numFmtId="0" fontId="1" fillId="0" borderId="16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wrapText="1"/>
    </xf>
    <xf numFmtId="49" fontId="1" fillId="33" borderId="14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33" borderId="15" xfId="0" applyNumberFormat="1" applyFont="1" applyFill="1" applyBorder="1" applyAlignment="1">
      <alignment horizontal="left" vertical="center" wrapText="1"/>
    </xf>
    <xf numFmtId="0" fontId="1" fillId="33" borderId="16" xfId="0" applyNumberFormat="1" applyFont="1" applyFill="1" applyBorder="1" applyAlignment="1">
      <alignment horizontal="left" vertical="center" wrapText="1"/>
    </xf>
    <xf numFmtId="0" fontId="1" fillId="33" borderId="14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0" fontId="1" fillId="0" borderId="15" xfId="0" applyNumberFormat="1" applyFont="1" applyBorder="1" applyAlignment="1">
      <alignment horizontal="left" vertical="center" wrapText="1" indent="2"/>
    </xf>
    <xf numFmtId="0" fontId="1" fillId="0" borderId="16" xfId="0" applyNumberFormat="1" applyFont="1" applyBorder="1" applyAlignment="1">
      <alignment horizontal="left" vertical="center" wrapText="1" indent="2"/>
    </xf>
    <xf numFmtId="1" fontId="1" fillId="33" borderId="14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justify" wrapText="1"/>
    </xf>
    <xf numFmtId="0" fontId="6" fillId="0" borderId="0" xfId="0" applyNumberFormat="1" applyFont="1" applyBorder="1" applyAlignment="1">
      <alignment horizontal="justify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vertical="center" wrapText="1" indent="2"/>
    </xf>
    <xf numFmtId="0" fontId="1" fillId="0" borderId="17" xfId="0" applyNumberFormat="1" applyFont="1" applyBorder="1" applyAlignment="1">
      <alignment horizontal="left" vertical="center" wrapText="1" indent="2"/>
    </xf>
    <xf numFmtId="0" fontId="1" fillId="33" borderId="12" xfId="0" applyNumberFormat="1" applyFont="1" applyFill="1" applyBorder="1" applyAlignment="1">
      <alignment horizontal="center"/>
    </xf>
    <xf numFmtId="0" fontId="1" fillId="33" borderId="13" xfId="0" applyNumberFormat="1" applyFont="1" applyFill="1" applyBorder="1" applyAlignment="1">
      <alignment horizontal="center"/>
    </xf>
    <xf numFmtId="0" fontId="1" fillId="33" borderId="17" xfId="0" applyNumberFormat="1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 horizontal="center"/>
    </xf>
    <xf numFmtId="0" fontId="1" fillId="33" borderId="20" xfId="0" applyNumberFormat="1" applyFont="1" applyFill="1" applyBorder="1" applyAlignment="1">
      <alignment horizontal="center"/>
    </xf>
    <xf numFmtId="0" fontId="1" fillId="33" borderId="21" xfId="0" applyNumberFormat="1" applyFont="1" applyFill="1" applyBorder="1" applyAlignment="1">
      <alignment horizontal="center"/>
    </xf>
    <xf numFmtId="1" fontId="1" fillId="33" borderId="12" xfId="0" applyNumberFormat="1" applyFont="1" applyFill="1" applyBorder="1" applyAlignment="1">
      <alignment horizontal="center"/>
    </xf>
    <xf numFmtId="1" fontId="1" fillId="33" borderId="13" xfId="0" applyNumberFormat="1" applyFont="1" applyFill="1" applyBorder="1" applyAlignment="1">
      <alignment horizontal="center"/>
    </xf>
    <xf numFmtId="1" fontId="1" fillId="33" borderId="17" xfId="0" applyNumberFormat="1" applyFont="1" applyFill="1" applyBorder="1" applyAlignment="1">
      <alignment horizontal="center"/>
    </xf>
    <xf numFmtId="1" fontId="1" fillId="33" borderId="11" xfId="0" applyNumberFormat="1" applyFont="1" applyFill="1" applyBorder="1" applyAlignment="1">
      <alignment horizontal="center"/>
    </xf>
    <xf numFmtId="1" fontId="1" fillId="33" borderId="20" xfId="0" applyNumberFormat="1" applyFont="1" applyFill="1" applyBorder="1" applyAlignment="1">
      <alignment horizontal="center"/>
    </xf>
    <xf numFmtId="1" fontId="1" fillId="33" borderId="21" xfId="0" applyNumberFormat="1" applyFont="1" applyFill="1" applyBorder="1" applyAlignment="1">
      <alignment horizontal="center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0"/>
  <sheetViews>
    <sheetView view="pageBreakPreview" zoomScaleSheetLayoutView="100" zoomScalePageLayoutView="0" workbookViewId="0" topLeftCell="A7">
      <selection activeCell="EO26" sqref="EO26:FE26"/>
    </sheetView>
  </sheetViews>
  <sheetFormatPr defaultColWidth="0.875" defaultRowHeight="12.75"/>
  <cols>
    <col min="1" max="35" width="0.875" style="1" customWidth="1"/>
    <col min="36" max="37" width="1.37890625" style="1" customWidth="1"/>
    <col min="38" max="38" width="0.2421875" style="1" customWidth="1"/>
    <col min="39" max="40" width="0.875" style="1" hidden="1" customWidth="1"/>
    <col min="41" max="44" width="0.875" style="1" customWidth="1"/>
    <col min="45" max="45" width="7.00390625" style="1" bestFit="1" customWidth="1"/>
    <col min="46" max="51" width="0.875" style="1" customWidth="1"/>
    <col min="52" max="52" width="0.875" style="1" hidden="1" customWidth="1"/>
    <col min="53" max="53" width="0.2421875" style="1" hidden="1" customWidth="1"/>
    <col min="54" max="57" width="0.875" style="1" hidden="1" customWidth="1"/>
    <col min="58" max="60" width="0.875" style="1" customWidth="1"/>
    <col min="61" max="61" width="7.00390625" style="1" bestFit="1" customWidth="1"/>
    <col min="62" max="67" width="0.875" style="1" customWidth="1"/>
    <col min="68" max="68" width="0.37109375" style="1" customWidth="1"/>
    <col min="69" max="69" width="0.875" style="1" hidden="1" customWidth="1"/>
    <col min="70" max="71" width="0.12890625" style="1" hidden="1" customWidth="1"/>
    <col min="72" max="72" width="0.37109375" style="1" hidden="1" customWidth="1"/>
    <col min="73" max="75" width="0.875" style="1" hidden="1" customWidth="1"/>
    <col min="76" max="89" width="0.875" style="1" customWidth="1"/>
    <col min="90" max="90" width="0.37109375" style="1" customWidth="1"/>
    <col min="91" max="94" width="0.875" style="1" hidden="1" customWidth="1"/>
    <col min="95" max="102" width="0.875" style="1" customWidth="1"/>
    <col min="103" max="103" width="6.125" style="1" bestFit="1" customWidth="1"/>
    <col min="104" max="123" width="0.875" style="1" customWidth="1"/>
    <col min="124" max="124" width="0.74609375" style="1" customWidth="1"/>
    <col min="125" max="126" width="0.875" style="1" hidden="1" customWidth="1"/>
    <col min="127" max="127" width="0.2421875" style="1" customWidth="1"/>
    <col min="128" max="128" width="0.875" style="1" hidden="1" customWidth="1"/>
    <col min="129" max="140" width="0.875" style="1" customWidth="1"/>
    <col min="141" max="141" width="1.25" style="1" customWidth="1"/>
    <col min="142" max="142" width="0.6171875" style="1" hidden="1" customWidth="1"/>
    <col min="143" max="144" width="0.875" style="1" hidden="1" customWidth="1"/>
    <col min="145" max="16384" width="0.875" style="1" customWidth="1"/>
  </cols>
  <sheetData>
    <row r="1" s="9" customFormat="1" ht="12">
      <c r="DA1" s="9" t="s">
        <v>18</v>
      </c>
    </row>
    <row r="2" spans="105:161" s="9" customFormat="1" ht="47.25" customHeight="1">
      <c r="DA2" s="39" t="s">
        <v>19</v>
      </c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</row>
    <row r="3" ht="3" customHeight="1"/>
    <row r="4" s="10" customFormat="1" ht="11.25">
      <c r="DA4" s="10" t="s">
        <v>20</v>
      </c>
    </row>
    <row r="6" s="2" customFormat="1" ht="15">
      <c r="FE6" s="8"/>
    </row>
    <row r="8" spans="1:161" s="7" customFormat="1" ht="35.25" customHeight="1">
      <c r="A8" s="45" t="s">
        <v>118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</row>
    <row r="10" spans="1:161" s="2" customFormat="1" ht="15">
      <c r="A10" s="33" t="s">
        <v>17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</row>
    <row r="11" ht="6" customHeight="1"/>
    <row r="12" spans="1:161" s="6" customFormat="1" ht="14.25">
      <c r="A12" s="6" t="s">
        <v>16</v>
      </c>
      <c r="X12" s="34" t="s">
        <v>117</v>
      </c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</row>
    <row r="13" spans="24:161" s="6" customFormat="1" ht="6" customHeight="1"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</row>
    <row r="14" spans="1:161" s="6" customFormat="1" ht="14.25">
      <c r="A14" s="44" t="s">
        <v>15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3" t="s">
        <v>101</v>
      </c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</row>
    <row r="15" ht="9.75" customHeight="1"/>
    <row r="16" spans="1:161" s="2" customFormat="1" ht="15">
      <c r="A16" s="33" t="s">
        <v>14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</row>
    <row r="17" ht="10.5" customHeight="1"/>
    <row r="18" spans="1:161" s="3" customFormat="1" ht="13.5" customHeight="1">
      <c r="A18" s="21" t="s">
        <v>0</v>
      </c>
      <c r="B18" s="22"/>
      <c r="C18" s="22"/>
      <c r="D18" s="22"/>
      <c r="E18" s="22"/>
      <c r="F18" s="23"/>
      <c r="G18" s="21" t="s">
        <v>11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3"/>
      <c r="Y18" s="21" t="s">
        <v>4</v>
      </c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3"/>
      <c r="AO18" s="36" t="s">
        <v>1</v>
      </c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8"/>
      <c r="DI18" s="21" t="s">
        <v>8</v>
      </c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3"/>
      <c r="DY18" s="21" t="s">
        <v>9</v>
      </c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3"/>
      <c r="EO18" s="21" t="s">
        <v>10</v>
      </c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3"/>
    </row>
    <row r="19" spans="1:161" s="3" customFormat="1" ht="13.5" customHeight="1">
      <c r="A19" s="24"/>
      <c r="B19" s="25"/>
      <c r="C19" s="25"/>
      <c r="D19" s="25"/>
      <c r="E19" s="25"/>
      <c r="F19" s="26"/>
      <c r="G19" s="24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6"/>
      <c r="Y19" s="24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6"/>
      <c r="AO19" s="21" t="s">
        <v>3</v>
      </c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36" t="s">
        <v>2</v>
      </c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8"/>
      <c r="DI19" s="24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6"/>
      <c r="DY19" s="24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6"/>
      <c r="EO19" s="24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6"/>
    </row>
    <row r="20" spans="1:161" s="3" customFormat="1" ht="51" customHeight="1">
      <c r="A20" s="27"/>
      <c r="B20" s="28"/>
      <c r="C20" s="28"/>
      <c r="D20" s="28"/>
      <c r="E20" s="28"/>
      <c r="F20" s="29"/>
      <c r="G20" s="27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9"/>
      <c r="Y20" s="27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9"/>
      <c r="AO20" s="27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9"/>
      <c r="BF20" s="35" t="s">
        <v>5</v>
      </c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 t="s">
        <v>6</v>
      </c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 t="s">
        <v>7</v>
      </c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27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9"/>
      <c r="DY20" s="27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9"/>
      <c r="EO20" s="27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9"/>
    </row>
    <row r="21" spans="1:161" s="4" customFormat="1" ht="12.75">
      <c r="A21" s="31">
        <v>1</v>
      </c>
      <c r="B21" s="31"/>
      <c r="C21" s="31"/>
      <c r="D21" s="31"/>
      <c r="E21" s="31"/>
      <c r="F21" s="31"/>
      <c r="G21" s="31">
        <v>2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>
        <v>3</v>
      </c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>
        <v>4</v>
      </c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>
        <v>5</v>
      </c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>
        <v>6</v>
      </c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>
        <v>7</v>
      </c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>
        <v>8</v>
      </c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>
        <v>9</v>
      </c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>
        <v>10</v>
      </c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</row>
    <row r="22" spans="1:161" s="5" customFormat="1" ht="27" customHeight="1">
      <c r="A22" s="46" t="s">
        <v>34</v>
      </c>
      <c r="B22" s="46"/>
      <c r="C22" s="46"/>
      <c r="D22" s="46"/>
      <c r="E22" s="46"/>
      <c r="F22" s="46"/>
      <c r="G22" s="50" t="s">
        <v>97</v>
      </c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30">
        <f>52.65+1</f>
        <v>53.65</v>
      </c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2">
        <f>BF22+BX22+CQ22</f>
        <v>1492990.31</v>
      </c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>
        <v>950137.35</v>
      </c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>
        <v>115291.15</v>
      </c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>
        <v>427561.81</v>
      </c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2">
        <f>AO22*12-2000000</f>
        <v>15915883.719999999</v>
      </c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</row>
    <row r="23" spans="1:161" s="5" customFormat="1" ht="15" customHeight="1">
      <c r="A23" s="46"/>
      <c r="B23" s="46"/>
      <c r="C23" s="46"/>
      <c r="D23" s="46"/>
      <c r="E23" s="46"/>
      <c r="F23" s="46"/>
      <c r="G23" s="50" t="s">
        <v>98</v>
      </c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30">
        <v>8.5</v>
      </c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2">
        <f>BF23+BX23+CQ23</f>
        <v>483122.60000000003</v>
      </c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>
        <v>320731.88</v>
      </c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>
        <v>2024.78</v>
      </c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>
        <v>160365.94</v>
      </c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2">
        <f>AO23*12-550000</f>
        <v>5247471.2</v>
      </c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</row>
    <row r="24" spans="1:161" s="5" customFormat="1" ht="15" customHeight="1">
      <c r="A24" s="46"/>
      <c r="B24" s="46"/>
      <c r="C24" s="46"/>
      <c r="D24" s="46"/>
      <c r="E24" s="46"/>
      <c r="F24" s="46"/>
      <c r="G24" s="50" t="s">
        <v>99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47">
        <f>1.5+4.5</f>
        <v>6</v>
      </c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9"/>
      <c r="AM24" s="16"/>
      <c r="AN24" s="16"/>
      <c r="AO24" s="32">
        <f>BF24+BX24+CQ24</f>
        <v>100503.98000000001</v>
      </c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40">
        <v>66855.32</v>
      </c>
      <c r="BG24" s="41"/>
      <c r="BH24" s="41"/>
      <c r="BI24" s="41"/>
      <c r="BJ24" s="41"/>
      <c r="BK24" s="41"/>
      <c r="BL24" s="41"/>
      <c r="BM24" s="41"/>
      <c r="BN24" s="41"/>
      <c r="BO24" s="41"/>
      <c r="BP24" s="42"/>
      <c r="BQ24" s="17"/>
      <c r="BR24" s="17"/>
      <c r="BS24" s="17"/>
      <c r="BT24" s="17"/>
      <c r="BU24" s="17"/>
      <c r="BV24" s="17"/>
      <c r="BW24" s="17"/>
      <c r="BX24" s="40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2"/>
      <c r="CM24" s="17"/>
      <c r="CN24" s="17"/>
      <c r="CO24" s="17"/>
      <c r="CP24" s="17"/>
      <c r="CQ24" s="40">
        <f>33427.66+221</f>
        <v>33648.66</v>
      </c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2"/>
      <c r="DI24" s="40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2"/>
      <c r="DX24" s="17"/>
      <c r="DY24" s="40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2"/>
      <c r="EL24" s="17"/>
      <c r="EM24" s="17"/>
      <c r="EN24" s="17"/>
      <c r="EO24" s="32">
        <f>AO24*12-220000</f>
        <v>986047.7600000002</v>
      </c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</row>
    <row r="25" spans="1:161" s="5" customFormat="1" ht="15" customHeight="1">
      <c r="A25" s="46"/>
      <c r="B25" s="46"/>
      <c r="C25" s="46"/>
      <c r="D25" s="46"/>
      <c r="E25" s="46"/>
      <c r="F25" s="46"/>
      <c r="G25" s="50" t="s">
        <v>100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47">
        <v>3</v>
      </c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9"/>
      <c r="AM25" s="16"/>
      <c r="AN25" s="16"/>
      <c r="AO25" s="32">
        <f>BF25+BX25+CQ25</f>
        <v>43366.05</v>
      </c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40">
        <v>28910.7</v>
      </c>
      <c r="BG25" s="41"/>
      <c r="BH25" s="41"/>
      <c r="BI25" s="41"/>
      <c r="BJ25" s="41"/>
      <c r="BK25" s="41"/>
      <c r="BL25" s="41"/>
      <c r="BM25" s="41"/>
      <c r="BN25" s="41"/>
      <c r="BO25" s="41"/>
      <c r="BP25" s="42"/>
      <c r="BQ25" s="17"/>
      <c r="BR25" s="17"/>
      <c r="BS25" s="17"/>
      <c r="BT25" s="17"/>
      <c r="BU25" s="17"/>
      <c r="BV25" s="17"/>
      <c r="BW25" s="17"/>
      <c r="BX25" s="40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2"/>
      <c r="CM25" s="17"/>
      <c r="CN25" s="17"/>
      <c r="CO25" s="17"/>
      <c r="CP25" s="17"/>
      <c r="CQ25" s="40">
        <v>14455.35</v>
      </c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2"/>
      <c r="DI25" s="40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2"/>
      <c r="DX25" s="17"/>
      <c r="DY25" s="40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2"/>
      <c r="EL25" s="17"/>
      <c r="EM25" s="17"/>
      <c r="EN25" s="17"/>
      <c r="EO25" s="32">
        <f>AO25*12-91791</f>
        <v>428601.60000000003</v>
      </c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</row>
    <row r="26" spans="1:161" s="5" customFormat="1" ht="15" customHeight="1">
      <c r="A26" s="46"/>
      <c r="B26" s="46"/>
      <c r="C26" s="46"/>
      <c r="D26" s="46"/>
      <c r="E26" s="46"/>
      <c r="F26" s="46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30">
        <f>SUM(Y22:AN25)</f>
        <v>71.15</v>
      </c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2">
        <f>SUM(AO22:BE25)</f>
        <v>2119982.94</v>
      </c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2">
        <f>SUM(BF22:BW25)</f>
        <v>1366635.25</v>
      </c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2">
        <f>SUM(BX22:CP25)</f>
        <v>117315.93</v>
      </c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2">
        <f>SUM(CQ22:DH25)</f>
        <v>636031.76</v>
      </c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</row>
    <row r="27" spans="1:161" s="5" customFormat="1" ht="15" customHeight="1">
      <c r="A27" s="18" t="s">
        <v>12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20"/>
      <c r="Y27" s="30" t="s">
        <v>13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 t="s">
        <v>13</v>
      </c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 t="s">
        <v>13</v>
      </c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 t="s">
        <v>13</v>
      </c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 t="s">
        <v>13</v>
      </c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 t="s">
        <v>13</v>
      </c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2">
        <f>SUM(EO22:EO26)</f>
        <v>22578004.28</v>
      </c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</row>
    <row r="30" spans="45:103" ht="12.75">
      <c r="AS30" s="1">
        <f>AO22+AO23+AO24+AO25</f>
        <v>2119982.94</v>
      </c>
      <c r="BI30" s="1">
        <f>BF22+BF23+BF24+BF25+0</f>
        <v>1366635.25</v>
      </c>
      <c r="CY30" s="1">
        <f>CQ22+CQ23+CQ24+CQ25</f>
        <v>636031.76</v>
      </c>
    </row>
  </sheetData>
  <sheetProtection/>
  <mergeCells count="88">
    <mergeCell ref="CQ25:DH25"/>
    <mergeCell ref="DI25:DW25"/>
    <mergeCell ref="BX24:CL24"/>
    <mergeCell ref="CQ24:DH24"/>
    <mergeCell ref="A26:F26"/>
    <mergeCell ref="A21:F21"/>
    <mergeCell ref="Y22:AN22"/>
    <mergeCell ref="Y23:AN23"/>
    <mergeCell ref="G25:X25"/>
    <mergeCell ref="G24:X24"/>
    <mergeCell ref="Y24:AL24"/>
    <mergeCell ref="G26:X26"/>
    <mergeCell ref="A22:F22"/>
    <mergeCell ref="A23:F23"/>
    <mergeCell ref="AO22:BE22"/>
    <mergeCell ref="BF25:BP25"/>
    <mergeCell ref="BX23:CP23"/>
    <mergeCell ref="G21:X21"/>
    <mergeCell ref="G22:X22"/>
    <mergeCell ref="G23:X23"/>
    <mergeCell ref="BX22:CP22"/>
    <mergeCell ref="BX25:CL25"/>
    <mergeCell ref="BF24:BP24"/>
    <mergeCell ref="AO24:BE24"/>
    <mergeCell ref="AO25:BE25"/>
    <mergeCell ref="A24:F24"/>
    <mergeCell ref="A25:F25"/>
    <mergeCell ref="BF21:BW21"/>
    <mergeCell ref="AO23:BE23"/>
    <mergeCell ref="Y21:AN21"/>
    <mergeCell ref="Y25:AL25"/>
    <mergeCell ref="AO21:BE21"/>
    <mergeCell ref="Y26:AN26"/>
    <mergeCell ref="A8:FE8"/>
    <mergeCell ref="EO21:FE21"/>
    <mergeCell ref="BX26:CP26"/>
    <mergeCell ref="DY27:EN27"/>
    <mergeCell ref="DY21:EN21"/>
    <mergeCell ref="BF26:BW26"/>
    <mergeCell ref="BF27:BW27"/>
    <mergeCell ref="AO27:BE27"/>
    <mergeCell ref="AO26:BE26"/>
    <mergeCell ref="EO27:FE27"/>
    <mergeCell ref="AP14:FE14"/>
    <mergeCell ref="A14:AO14"/>
    <mergeCell ref="AO19:BE20"/>
    <mergeCell ref="EO26:FE26"/>
    <mergeCell ref="BF23:BW23"/>
    <mergeCell ref="A16:FE16"/>
    <mergeCell ref="BX20:CP20"/>
    <mergeCell ref="BX21:CP21"/>
    <mergeCell ref="Y27:AN27"/>
    <mergeCell ref="DY24:EK24"/>
    <mergeCell ref="EO24:FE24"/>
    <mergeCell ref="DI24:DW24"/>
    <mergeCell ref="DY25:EK25"/>
    <mergeCell ref="EO25:FE25"/>
    <mergeCell ref="DI26:DX26"/>
    <mergeCell ref="DA2:FE2"/>
    <mergeCell ref="DY22:EN22"/>
    <mergeCell ref="DY23:EN23"/>
    <mergeCell ref="DY26:EN26"/>
    <mergeCell ref="CQ22:DH22"/>
    <mergeCell ref="CQ23:DH23"/>
    <mergeCell ref="BF19:DH19"/>
    <mergeCell ref="EO22:FE22"/>
    <mergeCell ref="EO23:FE23"/>
    <mergeCell ref="BF22:BW22"/>
    <mergeCell ref="A10:FE10"/>
    <mergeCell ref="X12:FE12"/>
    <mergeCell ref="DI18:DX20"/>
    <mergeCell ref="DY18:EN20"/>
    <mergeCell ref="EO18:FE20"/>
    <mergeCell ref="CQ20:DH20"/>
    <mergeCell ref="Y18:AN20"/>
    <mergeCell ref="AO18:DH18"/>
    <mergeCell ref="BF20:BW20"/>
    <mergeCell ref="A18:F20"/>
    <mergeCell ref="A27:X27"/>
    <mergeCell ref="G18:X20"/>
    <mergeCell ref="DI27:DX27"/>
    <mergeCell ref="DI21:DX21"/>
    <mergeCell ref="DI22:DX22"/>
    <mergeCell ref="DI23:DX23"/>
    <mergeCell ref="BX27:CP27"/>
    <mergeCell ref="CQ26:DH26"/>
    <mergeCell ref="CQ27:DH27"/>
    <mergeCell ref="CQ21:DH2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A165"/>
  <sheetViews>
    <sheetView view="pageBreakPreview" zoomScaleSheetLayoutView="100" zoomScalePageLayoutView="0" workbookViewId="0" topLeftCell="A148">
      <selection activeCell="DX153" sqref="DX153"/>
    </sheetView>
  </sheetViews>
  <sheetFormatPr defaultColWidth="0.875" defaultRowHeight="12" customHeight="1"/>
  <cols>
    <col min="1" max="104" width="0.875" style="2" customWidth="1"/>
    <col min="105" max="105" width="4.25390625" style="2" customWidth="1"/>
    <col min="106" max="106" width="1.875" style="2" customWidth="1"/>
    <col min="107" max="16384" width="0.875" style="2" customWidth="1"/>
  </cols>
  <sheetData>
    <row r="1" ht="3" customHeight="1"/>
    <row r="2" spans="1:105" s="6" customFormat="1" ht="14.25">
      <c r="A2" s="33" t="s">
        <v>21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</row>
    <row r="3" ht="10.5" customHeight="1"/>
    <row r="4" spans="1:105" s="3" customFormat="1" ht="45" customHeight="1">
      <c r="A4" s="21" t="s">
        <v>0</v>
      </c>
      <c r="B4" s="22"/>
      <c r="C4" s="22"/>
      <c r="D4" s="22"/>
      <c r="E4" s="22"/>
      <c r="F4" s="23"/>
      <c r="G4" s="21" t="s">
        <v>27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3"/>
      <c r="AE4" s="21" t="s">
        <v>23</v>
      </c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3"/>
      <c r="BD4" s="21" t="s">
        <v>94</v>
      </c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3"/>
      <c r="BT4" s="21" t="s">
        <v>24</v>
      </c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3"/>
      <c r="CJ4" s="21" t="s">
        <v>25</v>
      </c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3"/>
    </row>
    <row r="5" spans="1:105" s="4" customFormat="1" ht="12.75">
      <c r="A5" s="31">
        <v>1</v>
      </c>
      <c r="B5" s="31"/>
      <c r="C5" s="31"/>
      <c r="D5" s="31"/>
      <c r="E5" s="31"/>
      <c r="F5" s="31"/>
      <c r="G5" s="31">
        <v>2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>
        <v>3</v>
      </c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>
        <v>4</v>
      </c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>
        <v>5</v>
      </c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>
        <v>6</v>
      </c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</row>
    <row r="6" spans="1:105" s="5" customFormat="1" ht="15" customHeight="1">
      <c r="A6" s="46"/>
      <c r="B6" s="46"/>
      <c r="C6" s="46"/>
      <c r="D6" s="46"/>
      <c r="E6" s="46"/>
      <c r="F6" s="46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</row>
    <row r="7" spans="1:105" s="5" customFormat="1" ht="15" customHeight="1">
      <c r="A7" s="46"/>
      <c r="B7" s="46"/>
      <c r="C7" s="46"/>
      <c r="D7" s="46"/>
      <c r="E7" s="46"/>
      <c r="F7" s="46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</row>
    <row r="8" spans="1:105" s="5" customFormat="1" ht="15" customHeight="1">
      <c r="A8" s="46"/>
      <c r="B8" s="46"/>
      <c r="C8" s="46"/>
      <c r="D8" s="46"/>
      <c r="E8" s="46"/>
      <c r="F8" s="46"/>
      <c r="G8" s="19" t="s">
        <v>12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20"/>
      <c r="AE8" s="30" t="s">
        <v>13</v>
      </c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 t="s">
        <v>13</v>
      </c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 t="s">
        <v>13</v>
      </c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</row>
    <row r="10" spans="1:105" s="6" customFormat="1" ht="14.25">
      <c r="A10" s="33" t="s">
        <v>26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</row>
    <row r="11" ht="10.5" customHeight="1"/>
    <row r="12" spans="1:105" s="3" customFormat="1" ht="55.5" customHeight="1">
      <c r="A12" s="21" t="s">
        <v>0</v>
      </c>
      <c r="B12" s="22"/>
      <c r="C12" s="22"/>
      <c r="D12" s="22"/>
      <c r="E12" s="22"/>
      <c r="F12" s="23"/>
      <c r="G12" s="21" t="s">
        <v>27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3"/>
      <c r="AE12" s="21" t="s">
        <v>28</v>
      </c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3"/>
      <c r="AZ12" s="21" t="s">
        <v>29</v>
      </c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3"/>
      <c r="BR12" s="21" t="s">
        <v>30</v>
      </c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3"/>
      <c r="CJ12" s="21" t="s">
        <v>25</v>
      </c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3"/>
    </row>
    <row r="13" spans="1:105" s="4" customFormat="1" ht="12.75">
      <c r="A13" s="31">
        <v>1</v>
      </c>
      <c r="B13" s="31"/>
      <c r="C13" s="31"/>
      <c r="D13" s="31"/>
      <c r="E13" s="31"/>
      <c r="F13" s="31"/>
      <c r="G13" s="31">
        <v>2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>
        <v>3</v>
      </c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>
        <v>4</v>
      </c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>
        <v>5</v>
      </c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>
        <v>6</v>
      </c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</row>
    <row r="14" spans="1:105" s="5" customFormat="1" ht="15" customHeight="1">
      <c r="A14" s="46"/>
      <c r="B14" s="46"/>
      <c r="C14" s="46"/>
      <c r="D14" s="46"/>
      <c r="E14" s="46"/>
      <c r="F14" s="46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</row>
    <row r="15" spans="1:105" s="5" customFormat="1" ht="15" customHeight="1">
      <c r="A15" s="46"/>
      <c r="B15" s="46"/>
      <c r="C15" s="46"/>
      <c r="D15" s="46"/>
      <c r="E15" s="46"/>
      <c r="F15" s="46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</row>
    <row r="16" spans="1:105" s="5" customFormat="1" ht="15" customHeight="1">
      <c r="A16" s="46"/>
      <c r="B16" s="46"/>
      <c r="C16" s="46"/>
      <c r="D16" s="46"/>
      <c r="E16" s="46"/>
      <c r="F16" s="46"/>
      <c r="G16" s="19" t="s">
        <v>12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20"/>
      <c r="AE16" s="30" t="s">
        <v>13</v>
      </c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 t="s">
        <v>13</v>
      </c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 t="s">
        <v>13</v>
      </c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</row>
    <row r="18" spans="1:105" s="6" customFormat="1" ht="41.25" customHeight="1">
      <c r="A18" s="58" t="s">
        <v>31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</row>
    <row r="19" ht="10.5" customHeight="1"/>
    <row r="20" spans="1:105" ht="55.5" customHeight="1">
      <c r="A20" s="21" t="s">
        <v>0</v>
      </c>
      <c r="B20" s="22"/>
      <c r="C20" s="22"/>
      <c r="D20" s="22"/>
      <c r="E20" s="22"/>
      <c r="F20" s="23"/>
      <c r="G20" s="21" t="s">
        <v>88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3"/>
      <c r="BW20" s="21" t="s">
        <v>33</v>
      </c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3"/>
      <c r="CM20" s="21" t="s">
        <v>32</v>
      </c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3"/>
    </row>
    <row r="21" spans="1:105" s="1" customFormat="1" ht="12.75">
      <c r="A21" s="31">
        <v>1</v>
      </c>
      <c r="B21" s="31"/>
      <c r="C21" s="31"/>
      <c r="D21" s="31"/>
      <c r="E21" s="31"/>
      <c r="F21" s="31"/>
      <c r="G21" s="31">
        <v>2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>
        <v>3</v>
      </c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>
        <v>4</v>
      </c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</row>
    <row r="22" spans="1:105" ht="15" customHeight="1">
      <c r="A22" s="46" t="s">
        <v>34</v>
      </c>
      <c r="B22" s="46"/>
      <c r="C22" s="46"/>
      <c r="D22" s="46"/>
      <c r="E22" s="46"/>
      <c r="F22" s="46"/>
      <c r="G22" s="11"/>
      <c r="H22" s="52" t="s">
        <v>45</v>
      </c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3"/>
      <c r="BW22" s="30" t="s">
        <v>13</v>
      </c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</row>
    <row r="23" spans="1:105" s="1" customFormat="1" ht="12.75">
      <c r="A23" s="72" t="s">
        <v>35</v>
      </c>
      <c r="B23" s="73"/>
      <c r="C23" s="73"/>
      <c r="D23" s="73"/>
      <c r="E23" s="73"/>
      <c r="F23" s="74"/>
      <c r="G23" s="13"/>
      <c r="H23" s="78" t="s">
        <v>2</v>
      </c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9"/>
      <c r="BW23" s="80">
        <v>22578004</v>
      </c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2"/>
      <c r="CM23" s="86">
        <f>BW23*22%-4</f>
        <v>4967156.88</v>
      </c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8"/>
    </row>
    <row r="24" spans="1:105" s="1" customFormat="1" ht="12.75">
      <c r="A24" s="75"/>
      <c r="B24" s="76"/>
      <c r="C24" s="76"/>
      <c r="D24" s="76"/>
      <c r="E24" s="76"/>
      <c r="F24" s="77"/>
      <c r="G24" s="12"/>
      <c r="H24" s="92" t="s">
        <v>46</v>
      </c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3"/>
      <c r="BW24" s="83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5"/>
      <c r="CM24" s="89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1"/>
    </row>
    <row r="25" spans="1:105" s="1" customFormat="1" ht="13.5" customHeight="1">
      <c r="A25" s="46" t="s">
        <v>36</v>
      </c>
      <c r="B25" s="46"/>
      <c r="C25" s="46"/>
      <c r="D25" s="46"/>
      <c r="E25" s="46"/>
      <c r="F25" s="46"/>
      <c r="G25" s="11"/>
      <c r="H25" s="67" t="s">
        <v>47</v>
      </c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8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</row>
    <row r="26" spans="1:105" s="1" customFormat="1" ht="26.25" customHeight="1">
      <c r="A26" s="46" t="s">
        <v>37</v>
      </c>
      <c r="B26" s="46"/>
      <c r="C26" s="46"/>
      <c r="D26" s="46"/>
      <c r="E26" s="46"/>
      <c r="F26" s="46"/>
      <c r="G26" s="11"/>
      <c r="H26" s="67" t="s">
        <v>48</v>
      </c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8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</row>
    <row r="27" spans="1:105" s="1" customFormat="1" ht="26.25" customHeight="1">
      <c r="A27" s="46" t="s">
        <v>38</v>
      </c>
      <c r="B27" s="46"/>
      <c r="C27" s="46"/>
      <c r="D27" s="46"/>
      <c r="E27" s="46"/>
      <c r="F27" s="46"/>
      <c r="G27" s="11"/>
      <c r="H27" s="52" t="s">
        <v>49</v>
      </c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3"/>
      <c r="BW27" s="63" t="s">
        <v>13</v>
      </c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</row>
    <row r="28" spans="1:105" s="1" customFormat="1" ht="12.75">
      <c r="A28" s="72" t="s">
        <v>39</v>
      </c>
      <c r="B28" s="73"/>
      <c r="C28" s="73"/>
      <c r="D28" s="73"/>
      <c r="E28" s="73"/>
      <c r="F28" s="74"/>
      <c r="G28" s="13"/>
      <c r="H28" s="78" t="s">
        <v>2</v>
      </c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9"/>
      <c r="BW28" s="80">
        <f>BW23</f>
        <v>22578004</v>
      </c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2"/>
      <c r="CM28" s="86">
        <f>BW28*2.9%</f>
        <v>654762.1159999999</v>
      </c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8"/>
    </row>
    <row r="29" spans="1:105" s="1" customFormat="1" ht="25.5" customHeight="1">
      <c r="A29" s="75"/>
      <c r="B29" s="76"/>
      <c r="C29" s="76"/>
      <c r="D29" s="76"/>
      <c r="E29" s="76"/>
      <c r="F29" s="77"/>
      <c r="G29" s="12"/>
      <c r="H29" s="92" t="s">
        <v>50</v>
      </c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3"/>
      <c r="BW29" s="83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5"/>
      <c r="CM29" s="89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1"/>
    </row>
    <row r="30" spans="1:105" s="1" customFormat="1" ht="26.25" customHeight="1">
      <c r="A30" s="46" t="s">
        <v>40</v>
      </c>
      <c r="B30" s="46"/>
      <c r="C30" s="46"/>
      <c r="D30" s="46"/>
      <c r="E30" s="46"/>
      <c r="F30" s="46"/>
      <c r="G30" s="11"/>
      <c r="H30" s="67" t="s">
        <v>51</v>
      </c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8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</row>
    <row r="31" spans="1:105" s="1" customFormat="1" ht="27" customHeight="1">
      <c r="A31" s="46" t="s">
        <v>41</v>
      </c>
      <c r="B31" s="46"/>
      <c r="C31" s="46"/>
      <c r="D31" s="46"/>
      <c r="E31" s="46"/>
      <c r="F31" s="46"/>
      <c r="G31" s="11"/>
      <c r="H31" s="67" t="s">
        <v>52</v>
      </c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8"/>
      <c r="BW31" s="63">
        <f>BW23</f>
        <v>22578004</v>
      </c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9">
        <f>BW31*0.2%</f>
        <v>45156.008</v>
      </c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</row>
    <row r="32" spans="1:105" s="1" customFormat="1" ht="27" customHeight="1">
      <c r="A32" s="46" t="s">
        <v>42</v>
      </c>
      <c r="B32" s="46"/>
      <c r="C32" s="46"/>
      <c r="D32" s="46"/>
      <c r="E32" s="46"/>
      <c r="F32" s="46"/>
      <c r="G32" s="11"/>
      <c r="H32" s="67" t="s">
        <v>53</v>
      </c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8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</row>
    <row r="33" spans="1:105" s="1" customFormat="1" ht="27" customHeight="1">
      <c r="A33" s="46" t="s">
        <v>43</v>
      </c>
      <c r="B33" s="46"/>
      <c r="C33" s="46"/>
      <c r="D33" s="46"/>
      <c r="E33" s="46"/>
      <c r="F33" s="46"/>
      <c r="G33" s="11"/>
      <c r="H33" s="67" t="s">
        <v>53</v>
      </c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8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</row>
    <row r="34" spans="1:105" s="1" customFormat="1" ht="26.25" customHeight="1">
      <c r="A34" s="46" t="s">
        <v>44</v>
      </c>
      <c r="B34" s="46"/>
      <c r="C34" s="46"/>
      <c r="D34" s="46"/>
      <c r="E34" s="46"/>
      <c r="F34" s="46"/>
      <c r="G34" s="11"/>
      <c r="H34" s="52" t="s">
        <v>54</v>
      </c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3"/>
      <c r="BW34" s="63">
        <f>BW23</f>
        <v>22578004</v>
      </c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9">
        <f>BW34*5.1%+3</f>
        <v>1151481.204</v>
      </c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</row>
    <row r="35" spans="1:105" s="1" customFormat="1" ht="13.5" customHeight="1">
      <c r="A35" s="46"/>
      <c r="B35" s="46"/>
      <c r="C35" s="46"/>
      <c r="D35" s="46"/>
      <c r="E35" s="46"/>
      <c r="F35" s="46"/>
      <c r="G35" s="18" t="s">
        <v>12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20"/>
      <c r="BW35" s="30" t="s">
        <v>13</v>
      </c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69">
        <f>SUM(CM23:CM34)</f>
        <v>6818556.208</v>
      </c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</row>
    <row r="36" ht="3" customHeight="1"/>
    <row r="37" spans="1:105" s="9" customFormat="1" ht="48" customHeight="1">
      <c r="A37" s="70" t="s">
        <v>96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</row>
    <row r="39" spans="1:105" s="6" customFormat="1" ht="14.25">
      <c r="A39" s="33" t="s">
        <v>55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</row>
    <row r="40" ht="6" customHeight="1"/>
    <row r="41" spans="1:105" s="6" customFormat="1" ht="14.25">
      <c r="A41" s="6" t="s">
        <v>16</v>
      </c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</row>
    <row r="42" spans="24:105" s="6" customFormat="1" ht="6" customHeight="1"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</row>
    <row r="43" spans="1:105" s="6" customFormat="1" ht="14.25">
      <c r="A43" s="44" t="s">
        <v>15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</row>
    <row r="44" ht="10.5" customHeight="1"/>
    <row r="45" spans="1:105" s="3" customFormat="1" ht="45" customHeight="1">
      <c r="A45" s="21" t="s">
        <v>0</v>
      </c>
      <c r="B45" s="22"/>
      <c r="C45" s="22"/>
      <c r="D45" s="22"/>
      <c r="E45" s="22"/>
      <c r="F45" s="22"/>
      <c r="G45" s="23"/>
      <c r="H45" s="21" t="s">
        <v>58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3"/>
      <c r="BD45" s="21" t="s">
        <v>59</v>
      </c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3"/>
      <c r="BT45" s="21" t="s">
        <v>60</v>
      </c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3"/>
      <c r="CJ45" s="21" t="s">
        <v>57</v>
      </c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3"/>
    </row>
    <row r="46" spans="1:105" s="4" customFormat="1" ht="12.75">
      <c r="A46" s="31">
        <v>1</v>
      </c>
      <c r="B46" s="31"/>
      <c r="C46" s="31"/>
      <c r="D46" s="31"/>
      <c r="E46" s="31"/>
      <c r="F46" s="31"/>
      <c r="G46" s="31"/>
      <c r="H46" s="31">
        <v>2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>
        <v>3</v>
      </c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>
        <v>4</v>
      </c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>
        <v>5</v>
      </c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</row>
    <row r="47" spans="1:105" s="5" customFormat="1" ht="15" customHeight="1">
      <c r="A47" s="46"/>
      <c r="B47" s="46"/>
      <c r="C47" s="46"/>
      <c r="D47" s="46"/>
      <c r="E47" s="46"/>
      <c r="F47" s="46"/>
      <c r="G47" s="46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</row>
    <row r="48" spans="1:105" s="5" customFormat="1" ht="15" customHeight="1">
      <c r="A48" s="46"/>
      <c r="B48" s="46"/>
      <c r="C48" s="46"/>
      <c r="D48" s="46"/>
      <c r="E48" s="46"/>
      <c r="F48" s="46"/>
      <c r="G48" s="46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</row>
    <row r="49" spans="1:105" s="5" customFormat="1" ht="15" customHeight="1">
      <c r="A49" s="46"/>
      <c r="B49" s="46"/>
      <c r="C49" s="46"/>
      <c r="D49" s="46"/>
      <c r="E49" s="46"/>
      <c r="F49" s="46"/>
      <c r="G49" s="46"/>
      <c r="H49" s="19" t="s">
        <v>12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20"/>
      <c r="BD49" s="30" t="s">
        <v>13</v>
      </c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 t="s">
        <v>13</v>
      </c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</row>
    <row r="50" s="1" customFormat="1" ht="12" customHeight="1"/>
    <row r="51" spans="1:105" s="6" customFormat="1" ht="14.25">
      <c r="A51" s="33" t="s">
        <v>61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</row>
    <row r="52" ht="6" customHeight="1"/>
    <row r="53" spans="1:105" s="6" customFormat="1" ht="14.25">
      <c r="A53" s="6" t="s">
        <v>16</v>
      </c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</row>
    <row r="54" spans="24:105" s="6" customFormat="1" ht="6" customHeight="1"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</row>
    <row r="55" spans="1:105" s="6" customFormat="1" ht="14.25">
      <c r="A55" s="44" t="s">
        <v>15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</row>
    <row r="56" ht="10.5" customHeight="1"/>
    <row r="57" spans="1:105" s="3" customFormat="1" ht="55.5" customHeight="1">
      <c r="A57" s="21" t="s">
        <v>0</v>
      </c>
      <c r="B57" s="22"/>
      <c r="C57" s="22"/>
      <c r="D57" s="22"/>
      <c r="E57" s="22"/>
      <c r="F57" s="22"/>
      <c r="G57" s="23"/>
      <c r="H57" s="21" t="s">
        <v>22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3"/>
      <c r="BD57" s="21" t="s">
        <v>62</v>
      </c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3"/>
      <c r="BT57" s="21" t="s">
        <v>63</v>
      </c>
      <c r="BU57" s="22"/>
      <c r="BV57" s="22"/>
      <c r="BW57" s="22"/>
      <c r="BX57" s="22"/>
      <c r="BY57" s="22"/>
      <c r="BZ57" s="22"/>
      <c r="CA57" s="22"/>
      <c r="CB57" s="22"/>
      <c r="CC57" s="22"/>
      <c r="CD57" s="23"/>
      <c r="CE57" s="21" t="s">
        <v>95</v>
      </c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3"/>
    </row>
    <row r="58" spans="1:105" s="4" customFormat="1" ht="12.75">
      <c r="A58" s="31">
        <v>1</v>
      </c>
      <c r="B58" s="31"/>
      <c r="C58" s="31"/>
      <c r="D58" s="31"/>
      <c r="E58" s="31"/>
      <c r="F58" s="31"/>
      <c r="G58" s="31"/>
      <c r="H58" s="31">
        <v>2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>
        <v>3</v>
      </c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>
        <v>4</v>
      </c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>
        <v>5</v>
      </c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</row>
    <row r="59" spans="1:105" s="5" customFormat="1" ht="15" customHeight="1">
      <c r="A59" s="46"/>
      <c r="B59" s="46"/>
      <c r="C59" s="46"/>
      <c r="D59" s="46"/>
      <c r="E59" s="46"/>
      <c r="F59" s="46"/>
      <c r="G59" s="46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</row>
    <row r="60" spans="1:105" s="5" customFormat="1" ht="15" customHeight="1">
      <c r="A60" s="46"/>
      <c r="B60" s="46"/>
      <c r="C60" s="46"/>
      <c r="D60" s="46"/>
      <c r="E60" s="46"/>
      <c r="F60" s="46"/>
      <c r="G60" s="46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</row>
    <row r="61" spans="1:105" s="5" customFormat="1" ht="15" customHeight="1">
      <c r="A61" s="46"/>
      <c r="B61" s="46"/>
      <c r="C61" s="46"/>
      <c r="D61" s="46"/>
      <c r="E61" s="46"/>
      <c r="F61" s="46"/>
      <c r="G61" s="46"/>
      <c r="H61" s="19" t="s">
        <v>12</v>
      </c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2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 t="s">
        <v>13</v>
      </c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</row>
    <row r="63" spans="1:105" s="6" customFormat="1" ht="14.25">
      <c r="A63" s="33" t="s">
        <v>64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</row>
    <row r="64" ht="6" customHeight="1"/>
    <row r="65" spans="1:105" s="6" customFormat="1" ht="14.25">
      <c r="A65" s="6" t="s">
        <v>16</v>
      </c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</row>
    <row r="66" spans="24:105" s="6" customFormat="1" ht="6" customHeight="1"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</row>
    <row r="67" spans="1:105" s="6" customFormat="1" ht="14.25">
      <c r="A67" s="44" t="s">
        <v>15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</row>
    <row r="68" ht="10.5" customHeight="1"/>
    <row r="69" spans="1:105" s="3" customFormat="1" ht="45" customHeight="1">
      <c r="A69" s="21" t="s">
        <v>0</v>
      </c>
      <c r="B69" s="22"/>
      <c r="C69" s="22"/>
      <c r="D69" s="22"/>
      <c r="E69" s="22"/>
      <c r="F69" s="22"/>
      <c r="G69" s="23"/>
      <c r="H69" s="21" t="s">
        <v>58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3"/>
      <c r="BD69" s="21" t="s">
        <v>59</v>
      </c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3"/>
      <c r="BT69" s="21" t="s">
        <v>60</v>
      </c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3"/>
      <c r="CJ69" s="21" t="s">
        <v>57</v>
      </c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3"/>
    </row>
    <row r="70" spans="1:105" s="4" customFormat="1" ht="12.75">
      <c r="A70" s="31">
        <v>1</v>
      </c>
      <c r="B70" s="31"/>
      <c r="C70" s="31"/>
      <c r="D70" s="31"/>
      <c r="E70" s="31"/>
      <c r="F70" s="31"/>
      <c r="G70" s="31"/>
      <c r="H70" s="31">
        <v>2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>
        <v>3</v>
      </c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>
        <v>4</v>
      </c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>
        <v>5</v>
      </c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</row>
    <row r="71" spans="1:105" s="5" customFormat="1" ht="15" customHeight="1">
      <c r="A71" s="46"/>
      <c r="B71" s="46"/>
      <c r="C71" s="46"/>
      <c r="D71" s="46"/>
      <c r="E71" s="46"/>
      <c r="F71" s="46"/>
      <c r="G71" s="46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</row>
    <row r="72" spans="1:105" s="5" customFormat="1" ht="15" customHeight="1">
      <c r="A72" s="46"/>
      <c r="B72" s="46"/>
      <c r="C72" s="46"/>
      <c r="D72" s="46"/>
      <c r="E72" s="46"/>
      <c r="F72" s="46"/>
      <c r="G72" s="46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</row>
    <row r="73" spans="1:105" s="5" customFormat="1" ht="15" customHeight="1">
      <c r="A73" s="46"/>
      <c r="B73" s="46"/>
      <c r="C73" s="46"/>
      <c r="D73" s="46"/>
      <c r="E73" s="46"/>
      <c r="F73" s="46"/>
      <c r="G73" s="46"/>
      <c r="H73" s="19" t="s">
        <v>12</v>
      </c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20"/>
      <c r="BD73" s="30" t="s">
        <v>13</v>
      </c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 t="s">
        <v>13</v>
      </c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</row>
    <row r="75" spans="1:105" s="6" customFormat="1" ht="27" customHeight="1">
      <c r="A75" s="58" t="s">
        <v>65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</row>
    <row r="76" ht="6" customHeight="1"/>
    <row r="77" spans="1:105" s="6" customFormat="1" ht="14.25">
      <c r="A77" s="6" t="s">
        <v>16</v>
      </c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</row>
    <row r="78" spans="24:105" s="6" customFormat="1" ht="6" customHeight="1"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</row>
    <row r="79" spans="1:105" s="6" customFormat="1" ht="14.25">
      <c r="A79" s="44" t="s">
        <v>15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</row>
    <row r="80" ht="10.5" customHeight="1"/>
    <row r="81" spans="1:105" s="3" customFormat="1" ht="45" customHeight="1">
      <c r="A81" s="21" t="s">
        <v>0</v>
      </c>
      <c r="B81" s="22"/>
      <c r="C81" s="22"/>
      <c r="D81" s="22"/>
      <c r="E81" s="22"/>
      <c r="F81" s="22"/>
      <c r="G81" s="23"/>
      <c r="H81" s="21" t="s">
        <v>58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3"/>
      <c r="BD81" s="21" t="s">
        <v>59</v>
      </c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3"/>
      <c r="BT81" s="21" t="s">
        <v>60</v>
      </c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3"/>
      <c r="CJ81" s="21" t="s">
        <v>57</v>
      </c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3"/>
    </row>
    <row r="82" spans="1:105" s="4" customFormat="1" ht="12.75">
      <c r="A82" s="31">
        <v>1</v>
      </c>
      <c r="B82" s="31"/>
      <c r="C82" s="31"/>
      <c r="D82" s="31"/>
      <c r="E82" s="31"/>
      <c r="F82" s="31"/>
      <c r="G82" s="31"/>
      <c r="H82" s="31">
        <v>2</v>
      </c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>
        <v>3</v>
      </c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>
        <v>4</v>
      </c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>
        <v>5</v>
      </c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</row>
    <row r="83" spans="1:105" s="5" customFormat="1" ht="15" customHeight="1">
      <c r="A83" s="46"/>
      <c r="B83" s="46"/>
      <c r="C83" s="46"/>
      <c r="D83" s="46"/>
      <c r="E83" s="46"/>
      <c r="F83" s="46"/>
      <c r="G83" s="46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</row>
    <row r="84" spans="1:105" s="5" customFormat="1" ht="15" customHeight="1">
      <c r="A84" s="46"/>
      <c r="B84" s="46"/>
      <c r="C84" s="46"/>
      <c r="D84" s="46"/>
      <c r="E84" s="46"/>
      <c r="F84" s="46"/>
      <c r="G84" s="46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</row>
    <row r="85" spans="1:105" s="5" customFormat="1" ht="15" customHeight="1">
      <c r="A85" s="46"/>
      <c r="B85" s="46"/>
      <c r="C85" s="46"/>
      <c r="D85" s="46"/>
      <c r="E85" s="46"/>
      <c r="F85" s="46"/>
      <c r="G85" s="46"/>
      <c r="H85" s="19" t="s">
        <v>12</v>
      </c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20"/>
      <c r="BD85" s="30" t="s">
        <v>13</v>
      </c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 t="s">
        <v>13</v>
      </c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</row>
    <row r="87" spans="1:105" s="6" customFormat="1" ht="14.25">
      <c r="A87" s="33" t="s">
        <v>66</v>
      </c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</row>
    <row r="88" ht="6" customHeight="1"/>
    <row r="89" spans="1:105" s="6" customFormat="1" ht="14.25">
      <c r="A89" s="6" t="s">
        <v>16</v>
      </c>
      <c r="X89" s="34" t="s">
        <v>102</v>
      </c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</row>
    <row r="90" spans="24:105" s="6" customFormat="1" ht="6" customHeight="1"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</row>
    <row r="91" spans="1:105" s="6" customFormat="1" ht="14.25">
      <c r="A91" s="44" t="s">
        <v>15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3" t="s">
        <v>101</v>
      </c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</row>
    <row r="92" ht="10.5" customHeight="1"/>
    <row r="93" spans="1:105" s="6" customFormat="1" ht="14.25">
      <c r="A93" s="33" t="s">
        <v>67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</row>
    <row r="94" ht="10.5" customHeight="1"/>
    <row r="95" spans="1:105" s="3" customFormat="1" ht="45" customHeight="1">
      <c r="A95" s="36" t="s">
        <v>0</v>
      </c>
      <c r="B95" s="37"/>
      <c r="C95" s="37"/>
      <c r="D95" s="37"/>
      <c r="E95" s="37"/>
      <c r="F95" s="37"/>
      <c r="G95" s="38"/>
      <c r="H95" s="36" t="s">
        <v>22</v>
      </c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8"/>
      <c r="AP95" s="36" t="s">
        <v>104</v>
      </c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8"/>
      <c r="BF95" s="36" t="s">
        <v>69</v>
      </c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8"/>
      <c r="BV95" s="36" t="s">
        <v>70</v>
      </c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8"/>
      <c r="CL95" s="36" t="s">
        <v>25</v>
      </c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8"/>
    </row>
    <row r="96" spans="1:105" s="4" customFormat="1" ht="12.75">
      <c r="A96" s="31">
        <v>1</v>
      </c>
      <c r="B96" s="31"/>
      <c r="C96" s="31"/>
      <c r="D96" s="31"/>
      <c r="E96" s="31"/>
      <c r="F96" s="31"/>
      <c r="G96" s="31"/>
      <c r="H96" s="31">
        <v>2</v>
      </c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>
        <v>3</v>
      </c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>
        <v>4</v>
      </c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>
        <v>5</v>
      </c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>
        <v>6</v>
      </c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</row>
    <row r="97" spans="1:105" s="5" customFormat="1" ht="15" customHeight="1">
      <c r="A97" s="46" t="s">
        <v>34</v>
      </c>
      <c r="B97" s="46"/>
      <c r="C97" s="46"/>
      <c r="D97" s="46"/>
      <c r="E97" s="46"/>
      <c r="F97" s="46"/>
      <c r="G97" s="46"/>
      <c r="H97" s="50" t="s">
        <v>103</v>
      </c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30">
        <v>1</v>
      </c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>
        <v>12</v>
      </c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54">
        <v>3700</v>
      </c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>
        <f>BF97*BV97</f>
        <v>44400</v>
      </c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</row>
    <row r="98" spans="1:105" s="5" customFormat="1" ht="15" customHeight="1">
      <c r="A98" s="46"/>
      <c r="B98" s="46"/>
      <c r="C98" s="46"/>
      <c r="D98" s="46"/>
      <c r="E98" s="46"/>
      <c r="F98" s="46"/>
      <c r="G98" s="46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</row>
    <row r="99" spans="1:105" s="5" customFormat="1" ht="15" customHeight="1">
      <c r="A99" s="46"/>
      <c r="B99" s="46"/>
      <c r="C99" s="46"/>
      <c r="D99" s="46"/>
      <c r="E99" s="46"/>
      <c r="F99" s="46"/>
      <c r="G99" s="46"/>
      <c r="H99" s="64" t="s">
        <v>68</v>
      </c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6"/>
      <c r="AP99" s="30" t="s">
        <v>13</v>
      </c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 t="s">
        <v>13</v>
      </c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 t="s">
        <v>13</v>
      </c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>
        <f>SUM(CL97:CL98)</f>
        <v>44400</v>
      </c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</row>
    <row r="100" ht="10.5" customHeight="1"/>
    <row r="101" spans="1:105" s="6" customFormat="1" ht="14.25">
      <c r="A101" s="33" t="s">
        <v>71</v>
      </c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</row>
    <row r="102" ht="10.5" customHeight="1"/>
    <row r="103" spans="1:105" s="3" customFormat="1" ht="45" customHeight="1">
      <c r="A103" s="21" t="s">
        <v>0</v>
      </c>
      <c r="B103" s="22"/>
      <c r="C103" s="22"/>
      <c r="D103" s="22"/>
      <c r="E103" s="22"/>
      <c r="F103" s="22"/>
      <c r="G103" s="23"/>
      <c r="H103" s="21" t="s">
        <v>22</v>
      </c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3"/>
      <c r="BD103" s="21" t="s">
        <v>72</v>
      </c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3"/>
      <c r="BT103" s="21" t="s">
        <v>73</v>
      </c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3"/>
      <c r="CJ103" s="21" t="s">
        <v>56</v>
      </c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3"/>
    </row>
    <row r="104" spans="1:105" s="4" customFormat="1" ht="12.75">
      <c r="A104" s="31">
        <v>1</v>
      </c>
      <c r="B104" s="31"/>
      <c r="C104" s="31"/>
      <c r="D104" s="31"/>
      <c r="E104" s="31"/>
      <c r="F104" s="31"/>
      <c r="G104" s="31"/>
      <c r="H104" s="31">
        <v>2</v>
      </c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>
        <v>3</v>
      </c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>
        <v>4</v>
      </c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>
        <v>5</v>
      </c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</row>
    <row r="105" spans="1:105" s="5" customFormat="1" ht="15" customHeight="1">
      <c r="A105" s="46"/>
      <c r="B105" s="46"/>
      <c r="C105" s="46"/>
      <c r="D105" s="46"/>
      <c r="E105" s="46"/>
      <c r="F105" s="46"/>
      <c r="G105" s="46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>
        <f>BD105*BT105</f>
        <v>0</v>
      </c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</row>
    <row r="106" spans="1:105" s="5" customFormat="1" ht="15" customHeight="1">
      <c r="A106" s="46"/>
      <c r="B106" s="46"/>
      <c r="C106" s="46"/>
      <c r="D106" s="46"/>
      <c r="E106" s="46"/>
      <c r="F106" s="46"/>
      <c r="G106" s="46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</row>
    <row r="107" spans="1:105" s="5" customFormat="1" ht="15" customHeight="1">
      <c r="A107" s="46"/>
      <c r="B107" s="46"/>
      <c r="C107" s="46"/>
      <c r="D107" s="46"/>
      <c r="E107" s="46"/>
      <c r="F107" s="46"/>
      <c r="G107" s="46"/>
      <c r="H107" s="19" t="s">
        <v>12</v>
      </c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2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>
        <f>SUM(CJ105:CJ106)</f>
        <v>0</v>
      </c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</row>
    <row r="108" ht="10.5" customHeight="1"/>
    <row r="109" spans="1:105" s="6" customFormat="1" ht="14.25">
      <c r="A109" s="33" t="s">
        <v>74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</row>
    <row r="110" ht="10.5" customHeight="1"/>
    <row r="111" spans="1:105" s="3" customFormat="1" ht="45" customHeight="1">
      <c r="A111" s="36" t="s">
        <v>0</v>
      </c>
      <c r="B111" s="37"/>
      <c r="C111" s="37"/>
      <c r="D111" s="37"/>
      <c r="E111" s="37"/>
      <c r="F111" s="37"/>
      <c r="G111" s="38"/>
      <c r="H111" s="36" t="s">
        <v>58</v>
      </c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8"/>
      <c r="AP111" s="36" t="s">
        <v>75</v>
      </c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8"/>
      <c r="BF111" s="36" t="s">
        <v>76</v>
      </c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8"/>
      <c r="BV111" s="36" t="s">
        <v>77</v>
      </c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8"/>
      <c r="CL111" s="36" t="s">
        <v>78</v>
      </c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8"/>
    </row>
    <row r="112" spans="1:105" s="4" customFormat="1" ht="12.75">
      <c r="A112" s="31">
        <v>1</v>
      </c>
      <c r="B112" s="31"/>
      <c r="C112" s="31"/>
      <c r="D112" s="31"/>
      <c r="E112" s="31"/>
      <c r="F112" s="31"/>
      <c r="G112" s="31"/>
      <c r="H112" s="31">
        <v>2</v>
      </c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>
        <v>4</v>
      </c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>
        <v>5</v>
      </c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>
        <v>6</v>
      </c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>
        <v>6</v>
      </c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</row>
    <row r="113" spans="1:105" s="5" customFormat="1" ht="15" customHeight="1">
      <c r="A113" s="46"/>
      <c r="B113" s="46"/>
      <c r="C113" s="46"/>
      <c r="D113" s="46"/>
      <c r="E113" s="46"/>
      <c r="F113" s="46"/>
      <c r="G113" s="46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</row>
    <row r="114" spans="1:105" s="5" customFormat="1" ht="15" customHeight="1">
      <c r="A114" s="46"/>
      <c r="B114" s="46"/>
      <c r="C114" s="46"/>
      <c r="D114" s="46"/>
      <c r="E114" s="46"/>
      <c r="F114" s="46"/>
      <c r="G114" s="46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</row>
    <row r="115" spans="1:105" s="5" customFormat="1" ht="15" customHeight="1">
      <c r="A115" s="46"/>
      <c r="B115" s="46"/>
      <c r="C115" s="46"/>
      <c r="D115" s="46"/>
      <c r="E115" s="46"/>
      <c r="F115" s="46"/>
      <c r="G115" s="46"/>
      <c r="H115" s="18" t="s">
        <v>12</v>
      </c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20"/>
      <c r="AP115" s="30" t="s">
        <v>13</v>
      </c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 t="s">
        <v>13</v>
      </c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 t="s">
        <v>13</v>
      </c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</row>
    <row r="117" spans="1:105" s="6" customFormat="1" ht="14.25">
      <c r="A117" s="33" t="s">
        <v>82</v>
      </c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</row>
    <row r="118" ht="10.5" customHeight="1"/>
    <row r="119" spans="1:105" s="3" customFormat="1" ht="45" customHeight="1">
      <c r="A119" s="21" t="s">
        <v>0</v>
      </c>
      <c r="B119" s="22"/>
      <c r="C119" s="22"/>
      <c r="D119" s="22"/>
      <c r="E119" s="22"/>
      <c r="F119" s="22"/>
      <c r="G119" s="23"/>
      <c r="H119" s="21" t="s">
        <v>58</v>
      </c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3"/>
      <c r="BD119" s="21" t="s">
        <v>79</v>
      </c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3"/>
      <c r="BT119" s="21" t="s">
        <v>81</v>
      </c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3"/>
      <c r="CJ119" s="21" t="s">
        <v>80</v>
      </c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3"/>
    </row>
    <row r="120" spans="1:105" s="4" customFormat="1" ht="12.75">
      <c r="A120" s="31">
        <v>1</v>
      </c>
      <c r="B120" s="31"/>
      <c r="C120" s="31"/>
      <c r="D120" s="31"/>
      <c r="E120" s="31"/>
      <c r="F120" s="31"/>
      <c r="G120" s="31"/>
      <c r="H120" s="31">
        <v>2</v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>
        <v>4</v>
      </c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>
        <v>5</v>
      </c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>
        <v>6</v>
      </c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</row>
    <row r="121" spans="1:105" s="5" customFormat="1" ht="15" customHeight="1">
      <c r="A121" s="46"/>
      <c r="B121" s="46"/>
      <c r="C121" s="46"/>
      <c r="D121" s="46"/>
      <c r="E121" s="46"/>
      <c r="F121" s="46"/>
      <c r="G121" s="46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</row>
    <row r="122" spans="1:105" s="5" customFormat="1" ht="15" customHeight="1">
      <c r="A122" s="46"/>
      <c r="B122" s="46"/>
      <c r="C122" s="46"/>
      <c r="D122" s="46"/>
      <c r="E122" s="46"/>
      <c r="F122" s="46"/>
      <c r="G122" s="46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</row>
    <row r="123" spans="1:105" s="5" customFormat="1" ht="15" customHeight="1">
      <c r="A123" s="46"/>
      <c r="B123" s="46"/>
      <c r="C123" s="46"/>
      <c r="D123" s="46"/>
      <c r="E123" s="46"/>
      <c r="F123" s="46"/>
      <c r="G123" s="46"/>
      <c r="H123" s="19" t="s">
        <v>12</v>
      </c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20"/>
      <c r="BD123" s="30" t="s">
        <v>13</v>
      </c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 t="s">
        <v>13</v>
      </c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 t="s">
        <v>13</v>
      </c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</row>
    <row r="125" spans="1:105" s="6" customFormat="1" ht="14.25">
      <c r="A125" s="33" t="s">
        <v>83</v>
      </c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</row>
    <row r="126" ht="10.5" customHeight="1"/>
    <row r="127" spans="1:105" s="3" customFormat="1" ht="45" customHeight="1">
      <c r="A127" s="21" t="s">
        <v>0</v>
      </c>
      <c r="B127" s="22"/>
      <c r="C127" s="22"/>
      <c r="D127" s="22"/>
      <c r="E127" s="22"/>
      <c r="F127" s="22"/>
      <c r="G127" s="23"/>
      <c r="H127" s="21" t="s">
        <v>22</v>
      </c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3"/>
      <c r="BD127" s="21" t="s">
        <v>84</v>
      </c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3"/>
      <c r="BT127" s="21" t="s">
        <v>85</v>
      </c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3"/>
      <c r="CJ127" s="21" t="s">
        <v>86</v>
      </c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3"/>
    </row>
    <row r="128" spans="1:105" s="4" customFormat="1" ht="12.75">
      <c r="A128" s="31">
        <v>1</v>
      </c>
      <c r="B128" s="31"/>
      <c r="C128" s="31"/>
      <c r="D128" s="31"/>
      <c r="E128" s="31"/>
      <c r="F128" s="31"/>
      <c r="G128" s="31"/>
      <c r="H128" s="31">
        <v>2</v>
      </c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>
        <v>3</v>
      </c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>
        <v>4</v>
      </c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>
        <v>5</v>
      </c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</row>
    <row r="129" spans="1:105" s="5" customFormat="1" ht="29.25" customHeight="1">
      <c r="A129" s="46" t="s">
        <v>34</v>
      </c>
      <c r="B129" s="46"/>
      <c r="C129" s="46"/>
      <c r="D129" s="46"/>
      <c r="E129" s="46"/>
      <c r="F129" s="46"/>
      <c r="G129" s="46"/>
      <c r="H129" s="50" t="s">
        <v>105</v>
      </c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30">
        <v>1</v>
      </c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>
        <v>12</v>
      </c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>
        <v>1501440</v>
      </c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</row>
    <row r="130" spans="1:105" s="5" customFormat="1" ht="15" customHeight="1">
      <c r="A130" s="46" t="s">
        <v>38</v>
      </c>
      <c r="B130" s="46"/>
      <c r="C130" s="46"/>
      <c r="D130" s="46"/>
      <c r="E130" s="46"/>
      <c r="F130" s="46"/>
      <c r="G130" s="46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30">
        <v>1</v>
      </c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>
        <v>12</v>
      </c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</row>
    <row r="131" spans="1:105" s="5" customFormat="1" ht="15" customHeight="1">
      <c r="A131" s="46"/>
      <c r="B131" s="46"/>
      <c r="C131" s="46"/>
      <c r="D131" s="46"/>
      <c r="E131" s="46"/>
      <c r="F131" s="46"/>
      <c r="G131" s="46"/>
      <c r="H131" s="19" t="s">
        <v>12</v>
      </c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20"/>
      <c r="BD131" s="30" t="s">
        <v>13</v>
      </c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 t="s">
        <v>13</v>
      </c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>
        <f>SUM(CJ129:CJ130)</f>
        <v>1501440</v>
      </c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</row>
    <row r="133" spans="1:105" s="6" customFormat="1" ht="14.25">
      <c r="A133" s="33" t="s">
        <v>87</v>
      </c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</row>
    <row r="134" ht="10.5" customHeight="1"/>
    <row r="135" spans="1:105" ht="30" customHeight="1">
      <c r="A135" s="21" t="s">
        <v>0</v>
      </c>
      <c r="B135" s="22"/>
      <c r="C135" s="22"/>
      <c r="D135" s="22"/>
      <c r="E135" s="22"/>
      <c r="F135" s="22"/>
      <c r="G135" s="23"/>
      <c r="H135" s="21" t="s">
        <v>22</v>
      </c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3"/>
      <c r="BT135" s="21" t="s">
        <v>89</v>
      </c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3"/>
      <c r="CJ135" s="21" t="s">
        <v>90</v>
      </c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3"/>
    </row>
    <row r="136" spans="1:105" s="1" customFormat="1" ht="12.75">
      <c r="A136" s="31">
        <v>1</v>
      </c>
      <c r="B136" s="31"/>
      <c r="C136" s="31"/>
      <c r="D136" s="31"/>
      <c r="E136" s="31"/>
      <c r="F136" s="31"/>
      <c r="G136" s="31"/>
      <c r="H136" s="31">
        <v>2</v>
      </c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>
        <v>3</v>
      </c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>
        <v>4</v>
      </c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</row>
    <row r="137" spans="1:105" ht="15" customHeight="1">
      <c r="A137" s="46" t="s">
        <v>34</v>
      </c>
      <c r="B137" s="46"/>
      <c r="C137" s="46"/>
      <c r="D137" s="46"/>
      <c r="E137" s="46"/>
      <c r="F137" s="46"/>
      <c r="G137" s="46"/>
      <c r="H137" s="51" t="s">
        <v>106</v>
      </c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3"/>
      <c r="BT137" s="30">
        <v>2</v>
      </c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>
        <v>965703</v>
      </c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</row>
    <row r="138" spans="1:105" ht="15" customHeight="1">
      <c r="A138" s="59" t="s">
        <v>38</v>
      </c>
      <c r="B138" s="59"/>
      <c r="C138" s="59"/>
      <c r="D138" s="59"/>
      <c r="E138" s="59"/>
      <c r="F138" s="59"/>
      <c r="G138" s="59"/>
      <c r="H138" s="60" t="s">
        <v>119</v>
      </c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2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</row>
    <row r="139" spans="1:105" ht="15" customHeight="1">
      <c r="A139" s="46" t="s">
        <v>44</v>
      </c>
      <c r="B139" s="46"/>
      <c r="C139" s="46"/>
      <c r="D139" s="46"/>
      <c r="E139" s="46"/>
      <c r="F139" s="46"/>
      <c r="G139" s="46"/>
      <c r="H139" s="51" t="s">
        <v>120</v>
      </c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3"/>
      <c r="BT139" s="30">
        <v>1</v>
      </c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>
        <v>26697</v>
      </c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</row>
    <row r="140" spans="1:105" ht="15" customHeight="1">
      <c r="A140" s="46"/>
      <c r="B140" s="46"/>
      <c r="C140" s="46"/>
      <c r="D140" s="46"/>
      <c r="E140" s="46"/>
      <c r="F140" s="46"/>
      <c r="G140" s="46"/>
      <c r="H140" s="51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3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</row>
    <row r="141" spans="1:105" ht="15" customHeight="1">
      <c r="A141" s="46"/>
      <c r="B141" s="46"/>
      <c r="C141" s="46"/>
      <c r="D141" s="46"/>
      <c r="E141" s="46"/>
      <c r="F141" s="46"/>
      <c r="G141" s="46"/>
      <c r="H141" s="55" t="s">
        <v>12</v>
      </c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7"/>
      <c r="BT141" s="30" t="s">
        <v>13</v>
      </c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54">
        <f>SUM(CJ137:CJ140)</f>
        <v>992400</v>
      </c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</row>
    <row r="143" spans="1:105" s="6" customFormat="1" ht="28.5" customHeight="1">
      <c r="A143" s="58" t="s">
        <v>91</v>
      </c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8"/>
      <c r="CV143" s="58"/>
      <c r="CW143" s="58"/>
      <c r="CX143" s="58"/>
      <c r="CY143" s="58"/>
      <c r="CZ143" s="58"/>
      <c r="DA143" s="58"/>
    </row>
    <row r="144" ht="10.5" customHeight="1"/>
    <row r="145" spans="1:105" s="3" customFormat="1" ht="30" customHeight="1">
      <c r="A145" s="21" t="s">
        <v>0</v>
      </c>
      <c r="B145" s="22"/>
      <c r="C145" s="22"/>
      <c r="D145" s="22"/>
      <c r="E145" s="22"/>
      <c r="F145" s="22"/>
      <c r="G145" s="23"/>
      <c r="H145" s="21" t="s">
        <v>22</v>
      </c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3"/>
      <c r="BD145" s="21" t="s">
        <v>79</v>
      </c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3"/>
      <c r="BT145" s="21" t="s">
        <v>92</v>
      </c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3"/>
      <c r="CJ145" s="21" t="s">
        <v>93</v>
      </c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3"/>
    </row>
    <row r="146" spans="1:105" s="4" customFormat="1" ht="12.75">
      <c r="A146" s="31"/>
      <c r="B146" s="31"/>
      <c r="C146" s="31"/>
      <c r="D146" s="31"/>
      <c r="E146" s="31"/>
      <c r="F146" s="31"/>
      <c r="G146" s="31"/>
      <c r="H146" s="31">
        <v>1</v>
      </c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>
        <v>2</v>
      </c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>
        <v>3</v>
      </c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>
        <v>4</v>
      </c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</row>
    <row r="147" spans="1:105" s="5" customFormat="1" ht="24.75" customHeight="1">
      <c r="A147" s="46" t="s">
        <v>34</v>
      </c>
      <c r="B147" s="46"/>
      <c r="C147" s="46"/>
      <c r="D147" s="46"/>
      <c r="E147" s="46"/>
      <c r="F147" s="46"/>
      <c r="G147" s="46"/>
      <c r="H147" s="50" t="s">
        <v>116</v>
      </c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30">
        <v>35</v>
      </c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>
        <v>1100</v>
      </c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>
        <v>38500</v>
      </c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</row>
    <row r="148" spans="1:105" s="5" customFormat="1" ht="15" customHeight="1">
      <c r="A148" s="32">
        <f>A147+1</f>
        <v>2</v>
      </c>
      <c r="B148" s="32"/>
      <c r="C148" s="32"/>
      <c r="D148" s="32"/>
      <c r="E148" s="32"/>
      <c r="F148" s="32"/>
      <c r="G148" s="32"/>
      <c r="H148" s="50" t="s">
        <v>107</v>
      </c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30">
        <v>750</v>
      </c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>
        <v>380</v>
      </c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>
        <v>420000</v>
      </c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</row>
    <row r="149" spans="1:105" s="5" customFormat="1" ht="15" customHeight="1">
      <c r="A149" s="32">
        <f aca="true" t="shared" si="0" ref="A149:A156">A148+1</f>
        <v>3</v>
      </c>
      <c r="B149" s="32"/>
      <c r="C149" s="32"/>
      <c r="D149" s="32"/>
      <c r="E149" s="32"/>
      <c r="F149" s="32"/>
      <c r="G149" s="32"/>
      <c r="H149" s="50" t="s">
        <v>111</v>
      </c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30">
        <v>12</v>
      </c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>
        <v>812</v>
      </c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>
        <f>9750+8640</f>
        <v>18390</v>
      </c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</row>
    <row r="150" spans="1:105" s="5" customFormat="1" ht="15" customHeight="1">
      <c r="A150" s="32">
        <f t="shared" si="0"/>
        <v>4</v>
      </c>
      <c r="B150" s="32"/>
      <c r="C150" s="32"/>
      <c r="D150" s="32"/>
      <c r="E150" s="32"/>
      <c r="F150" s="32"/>
      <c r="G150" s="32"/>
      <c r="H150" s="50" t="s">
        <v>112</v>
      </c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30">
        <v>40</v>
      </c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>
        <v>1200</v>
      </c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>
        <v>48000</v>
      </c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</row>
    <row r="151" spans="1:105" s="5" customFormat="1" ht="15" customHeight="1">
      <c r="A151" s="32">
        <f t="shared" si="0"/>
        <v>5</v>
      </c>
      <c r="B151" s="32"/>
      <c r="C151" s="32"/>
      <c r="D151" s="32"/>
      <c r="E151" s="32"/>
      <c r="F151" s="32"/>
      <c r="G151" s="32"/>
      <c r="H151" s="50" t="s">
        <v>108</v>
      </c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30">
        <v>30</v>
      </c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>
        <v>8500</v>
      </c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>
        <f>BD151*BT151+100000</f>
        <v>355000</v>
      </c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</row>
    <row r="152" spans="1:105" s="5" customFormat="1" ht="22.5" customHeight="1">
      <c r="A152" s="40">
        <v>6</v>
      </c>
      <c r="B152" s="41"/>
      <c r="C152" s="41"/>
      <c r="D152" s="41"/>
      <c r="E152" s="41"/>
      <c r="F152" s="41"/>
      <c r="G152" s="42"/>
      <c r="H152" s="51" t="s">
        <v>109</v>
      </c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3"/>
      <c r="BD152" s="47">
        <v>20</v>
      </c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9"/>
      <c r="BT152" s="47">
        <v>15000</v>
      </c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9"/>
      <c r="CJ152" s="47">
        <v>300000</v>
      </c>
      <c r="CK152" s="48"/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9"/>
    </row>
    <row r="153" spans="1:105" s="5" customFormat="1" ht="22.5" customHeight="1">
      <c r="A153" s="32">
        <v>7</v>
      </c>
      <c r="B153" s="32"/>
      <c r="C153" s="32"/>
      <c r="D153" s="32"/>
      <c r="E153" s="32"/>
      <c r="F153" s="32"/>
      <c r="G153" s="32"/>
      <c r="H153" s="51" t="s">
        <v>113</v>
      </c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3"/>
      <c r="BD153" s="47">
        <v>100</v>
      </c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9"/>
      <c r="BT153" s="47">
        <v>1000</v>
      </c>
      <c r="BU153" s="48"/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8"/>
      <c r="CH153" s="48"/>
      <c r="CI153" s="49"/>
      <c r="CJ153" s="47">
        <v>150000</v>
      </c>
      <c r="CK153" s="48"/>
      <c r="CL153" s="48"/>
      <c r="CM153" s="48"/>
      <c r="CN153" s="48"/>
      <c r="CO153" s="48"/>
      <c r="CP153" s="48"/>
      <c r="CQ153" s="48"/>
      <c r="CR153" s="48"/>
      <c r="CS153" s="48"/>
      <c r="CT153" s="48"/>
      <c r="CU153" s="48"/>
      <c r="CV153" s="48"/>
      <c r="CW153" s="48"/>
      <c r="CX153" s="48"/>
      <c r="CY153" s="48"/>
      <c r="CZ153" s="48"/>
      <c r="DA153" s="49"/>
    </row>
    <row r="154" spans="1:105" s="5" customFormat="1" ht="22.5" customHeight="1">
      <c r="A154" s="32">
        <f t="shared" si="0"/>
        <v>8</v>
      </c>
      <c r="B154" s="32"/>
      <c r="C154" s="32"/>
      <c r="D154" s="32"/>
      <c r="E154" s="32"/>
      <c r="F154" s="32"/>
      <c r="G154" s="32"/>
      <c r="H154" s="51" t="s">
        <v>114</v>
      </c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3"/>
      <c r="BD154" s="47">
        <v>25</v>
      </c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9"/>
      <c r="BT154" s="47">
        <v>50</v>
      </c>
      <c r="BU154" s="48"/>
      <c r="BV154" s="48"/>
      <c r="BW154" s="48"/>
      <c r="BX154" s="48"/>
      <c r="BY154" s="48"/>
      <c r="BZ154" s="48"/>
      <c r="CA154" s="48"/>
      <c r="CB154" s="48"/>
      <c r="CC154" s="48"/>
      <c r="CD154" s="48"/>
      <c r="CE154" s="48"/>
      <c r="CF154" s="48"/>
      <c r="CG154" s="48"/>
      <c r="CH154" s="48"/>
      <c r="CI154" s="49"/>
      <c r="CJ154" s="47">
        <f>BD154*BT154</f>
        <v>1250</v>
      </c>
      <c r="CK154" s="48"/>
      <c r="CL154" s="48"/>
      <c r="CM154" s="48"/>
      <c r="CN154" s="48"/>
      <c r="CO154" s="48"/>
      <c r="CP154" s="48"/>
      <c r="CQ154" s="48"/>
      <c r="CR154" s="48"/>
      <c r="CS154" s="48"/>
      <c r="CT154" s="48"/>
      <c r="CU154" s="48"/>
      <c r="CV154" s="48"/>
      <c r="CW154" s="48"/>
      <c r="CX154" s="48"/>
      <c r="CY154" s="48"/>
      <c r="CZ154" s="48"/>
      <c r="DA154" s="49"/>
    </row>
    <row r="155" spans="1:105" s="5" customFormat="1" ht="22.5" customHeight="1">
      <c r="A155" s="32">
        <f t="shared" si="0"/>
        <v>9</v>
      </c>
      <c r="B155" s="32"/>
      <c r="C155" s="32"/>
      <c r="D155" s="32"/>
      <c r="E155" s="32"/>
      <c r="F155" s="32"/>
      <c r="G155" s="32"/>
      <c r="H155" s="51" t="s">
        <v>115</v>
      </c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3"/>
      <c r="BD155" s="47">
        <v>25</v>
      </c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9"/>
      <c r="BT155" s="47">
        <v>650</v>
      </c>
      <c r="BU155" s="48"/>
      <c r="BV155" s="48"/>
      <c r="BW155" s="48"/>
      <c r="BX155" s="48"/>
      <c r="BY155" s="48"/>
      <c r="BZ155" s="48"/>
      <c r="CA155" s="48"/>
      <c r="CB155" s="48"/>
      <c r="CC155" s="48"/>
      <c r="CD155" s="48"/>
      <c r="CE155" s="48"/>
      <c r="CF155" s="48"/>
      <c r="CG155" s="48"/>
      <c r="CH155" s="48"/>
      <c r="CI155" s="49"/>
      <c r="CJ155" s="47">
        <v>16250</v>
      </c>
      <c r="CK155" s="48"/>
      <c r="CL155" s="48"/>
      <c r="CM155" s="48"/>
      <c r="CN155" s="48"/>
      <c r="CO155" s="48"/>
      <c r="CP155" s="48"/>
      <c r="CQ155" s="48"/>
      <c r="CR155" s="48"/>
      <c r="CS155" s="48"/>
      <c r="CT155" s="48"/>
      <c r="CU155" s="48"/>
      <c r="CV155" s="48"/>
      <c r="CW155" s="48"/>
      <c r="CX155" s="48"/>
      <c r="CY155" s="48"/>
      <c r="CZ155" s="48"/>
      <c r="DA155" s="49"/>
    </row>
    <row r="156" spans="1:105" s="5" customFormat="1" ht="22.5" customHeight="1">
      <c r="A156" s="32">
        <f t="shared" si="0"/>
        <v>10</v>
      </c>
      <c r="B156" s="32"/>
      <c r="C156" s="32"/>
      <c r="D156" s="32"/>
      <c r="E156" s="32"/>
      <c r="F156" s="32"/>
      <c r="G156" s="32"/>
      <c r="H156" s="50" t="s">
        <v>110</v>
      </c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30">
        <v>1</v>
      </c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>
        <v>155000</v>
      </c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>
        <f>BD156*BT156</f>
        <v>155000</v>
      </c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</row>
    <row r="157" spans="1:105" s="5" customFormat="1" ht="22.5" customHeight="1">
      <c r="A157" s="32"/>
      <c r="B157" s="32"/>
      <c r="C157" s="32"/>
      <c r="D157" s="32"/>
      <c r="E157" s="32"/>
      <c r="F157" s="32"/>
      <c r="G157" s="32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</row>
    <row r="158" spans="1:105" s="5" customFormat="1" ht="22.5" customHeight="1">
      <c r="A158" s="32"/>
      <c r="B158" s="32"/>
      <c r="C158" s="32"/>
      <c r="D158" s="32"/>
      <c r="E158" s="32"/>
      <c r="F158" s="32"/>
      <c r="G158" s="32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</row>
    <row r="159" spans="1:105" s="5" customFormat="1" ht="22.5" customHeight="1">
      <c r="A159" s="32"/>
      <c r="B159" s="32"/>
      <c r="C159" s="32"/>
      <c r="D159" s="32"/>
      <c r="E159" s="32"/>
      <c r="F159" s="32"/>
      <c r="G159" s="32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</row>
    <row r="160" spans="1:105" s="5" customFormat="1" ht="22.5" customHeight="1">
      <c r="A160" s="32"/>
      <c r="B160" s="32"/>
      <c r="C160" s="32"/>
      <c r="D160" s="32"/>
      <c r="E160" s="32"/>
      <c r="F160" s="32"/>
      <c r="G160" s="32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</row>
    <row r="161" spans="1:105" s="5" customFormat="1" ht="22.5" customHeight="1">
      <c r="A161" s="32"/>
      <c r="B161" s="32"/>
      <c r="C161" s="32"/>
      <c r="D161" s="32"/>
      <c r="E161" s="32"/>
      <c r="F161" s="32"/>
      <c r="G161" s="32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</row>
    <row r="162" spans="1:105" s="5" customFormat="1" ht="22.5" customHeight="1">
      <c r="A162" s="32"/>
      <c r="B162" s="32"/>
      <c r="C162" s="32"/>
      <c r="D162" s="32"/>
      <c r="E162" s="32"/>
      <c r="F162" s="32"/>
      <c r="G162" s="32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</row>
    <row r="163" spans="1:105" s="5" customFormat="1" ht="29.25" customHeight="1">
      <c r="A163" s="32"/>
      <c r="B163" s="32"/>
      <c r="C163" s="32"/>
      <c r="D163" s="32"/>
      <c r="E163" s="32"/>
      <c r="F163" s="32"/>
      <c r="G163" s="32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</row>
    <row r="164" spans="1:105" s="5" customFormat="1" ht="22.5" customHeight="1">
      <c r="A164" s="32"/>
      <c r="B164" s="32"/>
      <c r="C164" s="32"/>
      <c r="D164" s="32"/>
      <c r="E164" s="32"/>
      <c r="F164" s="32"/>
      <c r="G164" s="32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</row>
    <row r="165" spans="1:105" s="5" customFormat="1" ht="15" customHeight="1">
      <c r="A165" s="46"/>
      <c r="B165" s="46"/>
      <c r="C165" s="46"/>
      <c r="D165" s="46"/>
      <c r="E165" s="46"/>
      <c r="F165" s="46"/>
      <c r="G165" s="46"/>
      <c r="H165" s="19" t="s">
        <v>12</v>
      </c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2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 t="s">
        <v>13</v>
      </c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>
        <f>SUM(CJ147:DA164)</f>
        <v>1502390</v>
      </c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</row>
  </sheetData>
  <sheetProtection/>
  <mergeCells count="517">
    <mergeCell ref="A163:G163"/>
    <mergeCell ref="H163:BC163"/>
    <mergeCell ref="BD163:BS163"/>
    <mergeCell ref="BT163:CI163"/>
    <mergeCell ref="A162:G162"/>
    <mergeCell ref="H162:BC162"/>
    <mergeCell ref="BD162:BS162"/>
    <mergeCell ref="BT162:CI162"/>
    <mergeCell ref="CJ163:DA163"/>
    <mergeCell ref="A164:G164"/>
    <mergeCell ref="H164:BC164"/>
    <mergeCell ref="BD164:BS164"/>
    <mergeCell ref="BT164:CI164"/>
    <mergeCell ref="CJ164:DA164"/>
    <mergeCell ref="CJ162:DA162"/>
    <mergeCell ref="A140:G140"/>
    <mergeCell ref="H140:BS140"/>
    <mergeCell ref="BT140:CI140"/>
    <mergeCell ref="CJ140:DA140"/>
    <mergeCell ref="A161:G161"/>
    <mergeCell ref="H161:BC161"/>
    <mergeCell ref="BD161:BS161"/>
    <mergeCell ref="BT161:CI161"/>
    <mergeCell ref="CJ161:DA161"/>
    <mergeCell ref="A151:G151"/>
    <mergeCell ref="H151:BC151"/>
    <mergeCell ref="BD151:BS151"/>
    <mergeCell ref="BT151:CI151"/>
    <mergeCell ref="A150:G150"/>
    <mergeCell ref="H150:BC150"/>
    <mergeCell ref="BD150:BS150"/>
    <mergeCell ref="BT150:CI150"/>
    <mergeCell ref="A4:F4"/>
    <mergeCell ref="G4:AD4"/>
    <mergeCell ref="AE4:BC4"/>
    <mergeCell ref="A14:F14"/>
    <mergeCell ref="G14:AD14"/>
    <mergeCell ref="AE14:AY14"/>
    <mergeCell ref="A5:F5"/>
    <mergeCell ref="G5:AD5"/>
    <mergeCell ref="AE5:BC5"/>
    <mergeCell ref="A13:F13"/>
    <mergeCell ref="CJ13:DA13"/>
    <mergeCell ref="BR13:CI13"/>
    <mergeCell ref="BT5:CI5"/>
    <mergeCell ref="CJ5:DA5"/>
    <mergeCell ref="BD5:BS5"/>
    <mergeCell ref="BT7:CI7"/>
    <mergeCell ref="CJ7:DA7"/>
    <mergeCell ref="BR12:CI12"/>
    <mergeCell ref="CJ12:DA12"/>
    <mergeCell ref="G13:AD13"/>
    <mergeCell ref="AE13:AY13"/>
    <mergeCell ref="AZ13:BQ13"/>
    <mergeCell ref="A6:F6"/>
    <mergeCell ref="G6:AD6"/>
    <mergeCell ref="AE6:BC6"/>
    <mergeCell ref="BD6:BS6"/>
    <mergeCell ref="AE7:BC7"/>
    <mergeCell ref="BD7:BS7"/>
    <mergeCell ref="A10:DA10"/>
    <mergeCell ref="A12:F12"/>
    <mergeCell ref="G12:AD12"/>
    <mergeCell ref="AE12:AY12"/>
    <mergeCell ref="AZ12:BQ12"/>
    <mergeCell ref="A7:F7"/>
    <mergeCell ref="CJ8:DA8"/>
    <mergeCell ref="G8:AD8"/>
    <mergeCell ref="A8:F8"/>
    <mergeCell ref="A2:DA2"/>
    <mergeCell ref="AE8:BC8"/>
    <mergeCell ref="BD8:BS8"/>
    <mergeCell ref="BT8:CI8"/>
    <mergeCell ref="BT6:CI6"/>
    <mergeCell ref="CJ6:DA6"/>
    <mergeCell ref="G7:AD7"/>
    <mergeCell ref="BD4:BS4"/>
    <mergeCell ref="BT4:CI4"/>
    <mergeCell ref="CJ4:DA4"/>
    <mergeCell ref="AZ14:BQ14"/>
    <mergeCell ref="BR14:CI14"/>
    <mergeCell ref="CJ14:DA14"/>
    <mergeCell ref="A15:F15"/>
    <mergeCell ref="G15:AD15"/>
    <mergeCell ref="AE15:AY15"/>
    <mergeCell ref="AZ15:BQ15"/>
    <mergeCell ref="BR15:CI15"/>
    <mergeCell ref="CJ15:DA15"/>
    <mergeCell ref="BR16:CI16"/>
    <mergeCell ref="CJ16:DA16"/>
    <mergeCell ref="A18:DA18"/>
    <mergeCell ref="A47:G47"/>
    <mergeCell ref="CJ46:DA46"/>
    <mergeCell ref="H47:BC47"/>
    <mergeCell ref="A16:F16"/>
    <mergeCell ref="G16:AD16"/>
    <mergeCell ref="AE16:AY16"/>
    <mergeCell ref="AZ16:BQ16"/>
    <mergeCell ref="A46:G46"/>
    <mergeCell ref="CJ45:DA45"/>
    <mergeCell ref="H46:BC46"/>
    <mergeCell ref="BD46:BS46"/>
    <mergeCell ref="BT46:CI46"/>
    <mergeCell ref="A45:G45"/>
    <mergeCell ref="H45:BC45"/>
    <mergeCell ref="BD45:BS45"/>
    <mergeCell ref="BT45:CI45"/>
    <mergeCell ref="CM28:DA29"/>
    <mergeCell ref="H29:BV29"/>
    <mergeCell ref="A35:F35"/>
    <mergeCell ref="BW34:CL34"/>
    <mergeCell ref="CM34:DA34"/>
    <mergeCell ref="G35:BV35"/>
    <mergeCell ref="BW35:CL35"/>
    <mergeCell ref="CM35:DA35"/>
    <mergeCell ref="BW33:CL33"/>
    <mergeCell ref="CM33:DA33"/>
    <mergeCell ref="A20:F20"/>
    <mergeCell ref="G20:BV20"/>
    <mergeCell ref="BW20:CL20"/>
    <mergeCell ref="CM20:DA20"/>
    <mergeCell ref="A21:F21"/>
    <mergeCell ref="G21:BV21"/>
    <mergeCell ref="BW21:CL21"/>
    <mergeCell ref="CM21:DA21"/>
    <mergeCell ref="CM22:DA22"/>
    <mergeCell ref="A23:F24"/>
    <mergeCell ref="H23:BV23"/>
    <mergeCell ref="BW23:CL24"/>
    <mergeCell ref="CM23:DA24"/>
    <mergeCell ref="H24:BV24"/>
    <mergeCell ref="A22:F22"/>
    <mergeCell ref="H22:BV22"/>
    <mergeCell ref="BW22:CL22"/>
    <mergeCell ref="CM25:DA25"/>
    <mergeCell ref="A26:F26"/>
    <mergeCell ref="H26:BV26"/>
    <mergeCell ref="BW26:CL26"/>
    <mergeCell ref="CM26:DA26"/>
    <mergeCell ref="A25:F25"/>
    <mergeCell ref="H25:BV25"/>
    <mergeCell ref="BW25:CL25"/>
    <mergeCell ref="H27:BV27"/>
    <mergeCell ref="BW27:CL27"/>
    <mergeCell ref="CM27:DA27"/>
    <mergeCell ref="A37:DA37"/>
    <mergeCell ref="A28:F29"/>
    <mergeCell ref="H28:BV28"/>
    <mergeCell ref="BW28:CL29"/>
    <mergeCell ref="A27:F27"/>
    <mergeCell ref="H34:BV34"/>
    <mergeCell ref="A32:F32"/>
    <mergeCell ref="A39:DA39"/>
    <mergeCell ref="CM31:DA31"/>
    <mergeCell ref="CM32:DA32"/>
    <mergeCell ref="A34:F34"/>
    <mergeCell ref="A33:F33"/>
    <mergeCell ref="H32:BV32"/>
    <mergeCell ref="BW32:CL32"/>
    <mergeCell ref="H33:BV33"/>
    <mergeCell ref="X41:DA41"/>
    <mergeCell ref="A43:AO43"/>
    <mergeCell ref="AP43:DA43"/>
    <mergeCell ref="A30:F30"/>
    <mergeCell ref="H30:BV30"/>
    <mergeCell ref="BW30:CL30"/>
    <mergeCell ref="CM30:DA30"/>
    <mergeCell ref="A31:F31"/>
    <mergeCell ref="H31:BV31"/>
    <mergeCell ref="BW31:CL31"/>
    <mergeCell ref="A49:G49"/>
    <mergeCell ref="A51:DA51"/>
    <mergeCell ref="X53:DA53"/>
    <mergeCell ref="H49:BC49"/>
    <mergeCell ref="BD49:BS49"/>
    <mergeCell ref="BT49:CI49"/>
    <mergeCell ref="CJ49:DA49"/>
    <mergeCell ref="A55:AO55"/>
    <mergeCell ref="AP55:DA55"/>
    <mergeCell ref="A57:G57"/>
    <mergeCell ref="H57:BC57"/>
    <mergeCell ref="BD57:BS57"/>
    <mergeCell ref="BT57:CD57"/>
    <mergeCell ref="CE57:DA57"/>
    <mergeCell ref="CE58:DA58"/>
    <mergeCell ref="A59:G59"/>
    <mergeCell ref="H59:BC59"/>
    <mergeCell ref="BD59:BS59"/>
    <mergeCell ref="BT59:CD59"/>
    <mergeCell ref="CE59:DA59"/>
    <mergeCell ref="A58:G58"/>
    <mergeCell ref="H58:BC58"/>
    <mergeCell ref="BD58:BS58"/>
    <mergeCell ref="BT58:CD58"/>
    <mergeCell ref="CE60:DA60"/>
    <mergeCell ref="A61:G61"/>
    <mergeCell ref="H61:BC61"/>
    <mergeCell ref="BD61:BS61"/>
    <mergeCell ref="BT61:CD61"/>
    <mergeCell ref="CE61:DA61"/>
    <mergeCell ref="A60:G60"/>
    <mergeCell ref="H60:BC60"/>
    <mergeCell ref="BD60:BS60"/>
    <mergeCell ref="BT60:CD60"/>
    <mergeCell ref="A69:G69"/>
    <mergeCell ref="H69:BC69"/>
    <mergeCell ref="BD69:BS69"/>
    <mergeCell ref="BT69:CI69"/>
    <mergeCell ref="A63:DA63"/>
    <mergeCell ref="X65:DA65"/>
    <mergeCell ref="A67:AO67"/>
    <mergeCell ref="AP67:DA67"/>
    <mergeCell ref="CJ69:DA69"/>
    <mergeCell ref="CJ71:DA71"/>
    <mergeCell ref="A70:G70"/>
    <mergeCell ref="H70:BC70"/>
    <mergeCell ref="A71:G71"/>
    <mergeCell ref="H71:BC71"/>
    <mergeCell ref="BT71:CI71"/>
    <mergeCell ref="BD70:BS70"/>
    <mergeCell ref="BT70:CI70"/>
    <mergeCell ref="CJ70:DA70"/>
    <mergeCell ref="X89:DA89"/>
    <mergeCell ref="CJ84:DA84"/>
    <mergeCell ref="A85:G85"/>
    <mergeCell ref="H85:BC85"/>
    <mergeCell ref="BD85:BS85"/>
    <mergeCell ref="A84:G84"/>
    <mergeCell ref="BT85:CI85"/>
    <mergeCell ref="A72:G72"/>
    <mergeCell ref="H72:BC72"/>
    <mergeCell ref="A75:DA75"/>
    <mergeCell ref="A73:G73"/>
    <mergeCell ref="H73:BC73"/>
    <mergeCell ref="BT83:CI83"/>
    <mergeCell ref="BT72:CI72"/>
    <mergeCell ref="BD73:BS73"/>
    <mergeCell ref="BT73:CI73"/>
    <mergeCell ref="BT81:CI81"/>
    <mergeCell ref="A81:G81"/>
    <mergeCell ref="BD81:BS81"/>
    <mergeCell ref="A82:G82"/>
    <mergeCell ref="H82:BC82"/>
    <mergeCell ref="BD83:BS83"/>
    <mergeCell ref="CJ81:DA81"/>
    <mergeCell ref="BD82:BS82"/>
    <mergeCell ref="BD71:BS71"/>
    <mergeCell ref="BD72:BS72"/>
    <mergeCell ref="BT84:CI84"/>
    <mergeCell ref="H81:BC81"/>
    <mergeCell ref="X77:DA77"/>
    <mergeCell ref="CJ72:DA72"/>
    <mergeCell ref="CJ73:DA73"/>
    <mergeCell ref="A79:AO79"/>
    <mergeCell ref="AP79:DA79"/>
    <mergeCell ref="CJ82:DA82"/>
    <mergeCell ref="BT82:CI82"/>
    <mergeCell ref="CJ85:DA85"/>
    <mergeCell ref="A87:DA87"/>
    <mergeCell ref="H84:BC84"/>
    <mergeCell ref="BD84:BS84"/>
    <mergeCell ref="H83:BC83"/>
    <mergeCell ref="CJ83:DA83"/>
    <mergeCell ref="A83:G83"/>
    <mergeCell ref="H104:BC104"/>
    <mergeCell ref="A103:G103"/>
    <mergeCell ref="BD103:BS103"/>
    <mergeCell ref="H103:BC103"/>
    <mergeCell ref="A105:G105"/>
    <mergeCell ref="A91:AO91"/>
    <mergeCell ref="AP91:DA91"/>
    <mergeCell ref="CJ103:DA103"/>
    <mergeCell ref="BF98:BU98"/>
    <mergeCell ref="CL99:DA99"/>
    <mergeCell ref="CJ105:DA105"/>
    <mergeCell ref="BD104:BS104"/>
    <mergeCell ref="BT104:CI104"/>
    <mergeCell ref="CJ104:DA104"/>
    <mergeCell ref="BT103:CI103"/>
    <mergeCell ref="A101:DA101"/>
    <mergeCell ref="A104:G104"/>
    <mergeCell ref="CL96:DA96"/>
    <mergeCell ref="CL97:DA97"/>
    <mergeCell ref="AP97:BE97"/>
    <mergeCell ref="BF97:BU97"/>
    <mergeCell ref="BF96:BU96"/>
    <mergeCell ref="BV97:CK97"/>
    <mergeCell ref="CL98:DA98"/>
    <mergeCell ref="A99:G99"/>
    <mergeCell ref="H99:AO99"/>
    <mergeCell ref="AP99:BE99"/>
    <mergeCell ref="BF99:BU99"/>
    <mergeCell ref="BV99:CK99"/>
    <mergeCell ref="A96:G96"/>
    <mergeCell ref="H96:AO96"/>
    <mergeCell ref="BV98:CK98"/>
    <mergeCell ref="BV96:CK96"/>
    <mergeCell ref="A98:G98"/>
    <mergeCell ref="H98:AO98"/>
    <mergeCell ref="AP98:BE98"/>
    <mergeCell ref="A97:G97"/>
    <mergeCell ref="AP96:BE96"/>
    <mergeCell ref="H97:AO97"/>
    <mergeCell ref="A95:G95"/>
    <mergeCell ref="A93:DA93"/>
    <mergeCell ref="H95:AO95"/>
    <mergeCell ref="AP95:BE95"/>
    <mergeCell ref="BF95:BU95"/>
    <mergeCell ref="BV95:CK95"/>
    <mergeCell ref="CL95:DA95"/>
    <mergeCell ref="A106:G106"/>
    <mergeCell ref="H106:BC106"/>
    <mergeCell ref="BD106:BS106"/>
    <mergeCell ref="BT106:CI106"/>
    <mergeCell ref="BT107:CI107"/>
    <mergeCell ref="A107:G107"/>
    <mergeCell ref="H105:BC105"/>
    <mergeCell ref="BD105:BS105"/>
    <mergeCell ref="H107:BC107"/>
    <mergeCell ref="BD107:BS107"/>
    <mergeCell ref="CJ106:DA106"/>
    <mergeCell ref="CJ107:DA107"/>
    <mergeCell ref="BT105:CI105"/>
    <mergeCell ref="A112:G112"/>
    <mergeCell ref="H112:AO112"/>
    <mergeCell ref="AP112:BE112"/>
    <mergeCell ref="A109:DA109"/>
    <mergeCell ref="A111:G111"/>
    <mergeCell ref="H111:AO111"/>
    <mergeCell ref="AP111:BE111"/>
    <mergeCell ref="BF111:BU111"/>
    <mergeCell ref="BV111:CK111"/>
    <mergeCell ref="BF112:BU112"/>
    <mergeCell ref="CL111:DA111"/>
    <mergeCell ref="BV112:CK112"/>
    <mergeCell ref="CL112:DA112"/>
    <mergeCell ref="BV113:CK113"/>
    <mergeCell ref="CL113:DA113"/>
    <mergeCell ref="A113:G113"/>
    <mergeCell ref="H113:AO113"/>
    <mergeCell ref="AP113:BE113"/>
    <mergeCell ref="BF113:BU113"/>
    <mergeCell ref="BV114:CK114"/>
    <mergeCell ref="CL114:DA114"/>
    <mergeCell ref="BV115:CK115"/>
    <mergeCell ref="CL115:DA115"/>
    <mergeCell ref="A114:G114"/>
    <mergeCell ref="H114:AO114"/>
    <mergeCell ref="A115:G115"/>
    <mergeCell ref="H115:AO115"/>
    <mergeCell ref="AP115:BE115"/>
    <mergeCell ref="BF115:BU115"/>
    <mergeCell ref="AP114:BE114"/>
    <mergeCell ref="BF114:BU114"/>
    <mergeCell ref="A120:G120"/>
    <mergeCell ref="H120:BC120"/>
    <mergeCell ref="BD120:BS120"/>
    <mergeCell ref="BT120:CI120"/>
    <mergeCell ref="A117:DA117"/>
    <mergeCell ref="A119:G119"/>
    <mergeCell ref="H119:BC119"/>
    <mergeCell ref="BD119:BS119"/>
    <mergeCell ref="BT119:CI119"/>
    <mergeCell ref="CJ119:DA119"/>
    <mergeCell ref="A122:G122"/>
    <mergeCell ref="H122:BC122"/>
    <mergeCell ref="BD122:BS122"/>
    <mergeCell ref="BT122:CI122"/>
    <mergeCell ref="CJ120:DA120"/>
    <mergeCell ref="A121:G121"/>
    <mergeCell ref="H121:BC121"/>
    <mergeCell ref="BD121:BS121"/>
    <mergeCell ref="BT121:CI121"/>
    <mergeCell ref="CJ121:DA121"/>
    <mergeCell ref="H127:BC127"/>
    <mergeCell ref="BD127:BS127"/>
    <mergeCell ref="BT127:CI127"/>
    <mergeCell ref="CJ127:DA127"/>
    <mergeCell ref="CJ122:DA122"/>
    <mergeCell ref="A123:G123"/>
    <mergeCell ref="H123:BC123"/>
    <mergeCell ref="BD123:BS123"/>
    <mergeCell ref="BT123:CI123"/>
    <mergeCell ref="CJ123:DA123"/>
    <mergeCell ref="H131:BC131"/>
    <mergeCell ref="BD131:BS131"/>
    <mergeCell ref="BT131:CI131"/>
    <mergeCell ref="BT129:CI129"/>
    <mergeCell ref="CJ129:DA129"/>
    <mergeCell ref="A128:G128"/>
    <mergeCell ref="H128:BC128"/>
    <mergeCell ref="BD128:BS128"/>
    <mergeCell ref="BT128:CI128"/>
    <mergeCell ref="A148:G148"/>
    <mergeCell ref="H148:BC148"/>
    <mergeCell ref="BD148:BS148"/>
    <mergeCell ref="BT148:CI148"/>
    <mergeCell ref="CJ131:DA131"/>
    <mergeCell ref="A130:G130"/>
    <mergeCell ref="H130:BC130"/>
    <mergeCell ref="BD130:BS130"/>
    <mergeCell ref="BT130:CI130"/>
    <mergeCell ref="A131:G131"/>
    <mergeCell ref="A146:G146"/>
    <mergeCell ref="H146:BC146"/>
    <mergeCell ref="BD146:BS146"/>
    <mergeCell ref="BT146:CI146"/>
    <mergeCell ref="CJ148:DA148"/>
    <mergeCell ref="A165:G165"/>
    <mergeCell ref="H165:BC165"/>
    <mergeCell ref="BD165:BS165"/>
    <mergeCell ref="BT165:CI165"/>
    <mergeCell ref="CJ165:DA165"/>
    <mergeCell ref="A135:G135"/>
    <mergeCell ref="H135:BS135"/>
    <mergeCell ref="BT135:CI135"/>
    <mergeCell ref="CJ135:DA135"/>
    <mergeCell ref="CJ146:DA146"/>
    <mergeCell ref="A147:G147"/>
    <mergeCell ref="H147:BC147"/>
    <mergeCell ref="BD147:BS147"/>
    <mergeCell ref="BT147:CI147"/>
    <mergeCell ref="CJ147:DA147"/>
    <mergeCell ref="A138:G138"/>
    <mergeCell ref="H138:BS138"/>
    <mergeCell ref="BT138:CI138"/>
    <mergeCell ref="A137:G137"/>
    <mergeCell ref="CJ138:DA138"/>
    <mergeCell ref="A136:G136"/>
    <mergeCell ref="H136:BS136"/>
    <mergeCell ref="BT136:CI136"/>
    <mergeCell ref="CJ136:DA136"/>
    <mergeCell ref="H145:BC145"/>
    <mergeCell ref="BD145:BS145"/>
    <mergeCell ref="BT145:CI145"/>
    <mergeCell ref="BT137:CI137"/>
    <mergeCell ref="CJ137:DA137"/>
    <mergeCell ref="H137:BS137"/>
    <mergeCell ref="A48:G48"/>
    <mergeCell ref="H48:BC48"/>
    <mergeCell ref="BD48:BS48"/>
    <mergeCell ref="BT48:CI48"/>
    <mergeCell ref="CJ128:DA128"/>
    <mergeCell ref="A129:G129"/>
    <mergeCell ref="H129:BC129"/>
    <mergeCell ref="BD129:BS129"/>
    <mergeCell ref="A125:DA125"/>
    <mergeCell ref="A127:G127"/>
    <mergeCell ref="A149:G149"/>
    <mergeCell ref="H149:BC149"/>
    <mergeCell ref="BD149:BS149"/>
    <mergeCell ref="BT149:CI149"/>
    <mergeCell ref="A133:DA133"/>
    <mergeCell ref="CJ130:DA130"/>
    <mergeCell ref="CJ145:DA145"/>
    <mergeCell ref="A141:G141"/>
    <mergeCell ref="BT141:CI141"/>
    <mergeCell ref="CJ141:DA141"/>
    <mergeCell ref="CJ149:DA149"/>
    <mergeCell ref="CJ150:DA150"/>
    <mergeCell ref="CJ151:DA151"/>
    <mergeCell ref="BD47:BS47"/>
    <mergeCell ref="BT47:CI47"/>
    <mergeCell ref="CJ47:DA47"/>
    <mergeCell ref="CJ48:DA48"/>
    <mergeCell ref="H141:BS141"/>
    <mergeCell ref="A143:DA143"/>
    <mergeCell ref="A145:G145"/>
    <mergeCell ref="H154:BC154"/>
    <mergeCell ref="BD154:BS154"/>
    <mergeCell ref="BT154:CI154"/>
    <mergeCell ref="CJ154:DA154"/>
    <mergeCell ref="BD152:BS152"/>
    <mergeCell ref="BT152:CI152"/>
    <mergeCell ref="CJ153:DA153"/>
    <mergeCell ref="CJ159:DA159"/>
    <mergeCell ref="BT159:CI159"/>
    <mergeCell ref="CJ158:DA158"/>
    <mergeCell ref="BT155:CI155"/>
    <mergeCell ref="CJ155:DA155"/>
    <mergeCell ref="BD159:BS159"/>
    <mergeCell ref="A155:G155"/>
    <mergeCell ref="H155:BC155"/>
    <mergeCell ref="BD155:BS155"/>
    <mergeCell ref="A157:G157"/>
    <mergeCell ref="H157:BC157"/>
    <mergeCell ref="BD157:BS157"/>
    <mergeCell ref="A158:G158"/>
    <mergeCell ref="H158:BC158"/>
    <mergeCell ref="BD158:BS158"/>
    <mergeCell ref="BT158:CI158"/>
    <mergeCell ref="A160:G160"/>
    <mergeCell ref="H160:BC160"/>
    <mergeCell ref="BD160:BS160"/>
    <mergeCell ref="BT160:CI160"/>
    <mergeCell ref="A159:G159"/>
    <mergeCell ref="H159:BC159"/>
    <mergeCell ref="A139:G139"/>
    <mergeCell ref="H139:BS139"/>
    <mergeCell ref="BT139:CI139"/>
    <mergeCell ref="CJ139:DA139"/>
    <mergeCell ref="CJ160:DA160"/>
    <mergeCell ref="A156:G156"/>
    <mergeCell ref="H156:BC156"/>
    <mergeCell ref="BD156:BS156"/>
    <mergeCell ref="BT156:CI156"/>
    <mergeCell ref="CJ156:DA156"/>
    <mergeCell ref="H152:BC152"/>
    <mergeCell ref="BT157:CI157"/>
    <mergeCell ref="CJ157:DA157"/>
    <mergeCell ref="A154:G154"/>
    <mergeCell ref="CJ152:DA152"/>
    <mergeCell ref="A152:G152"/>
    <mergeCell ref="A153:G153"/>
    <mergeCell ref="H153:BC153"/>
    <mergeCell ref="BD153:BS153"/>
    <mergeCell ref="BT153:CI15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8" max="187" man="1"/>
    <brk id="86" max="187" man="1"/>
    <brk id="132" max="18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DA165"/>
  <sheetViews>
    <sheetView tabSelected="1" view="pageBreakPreview" zoomScaleSheetLayoutView="100" zoomScalePageLayoutView="0" workbookViewId="0" topLeftCell="A154">
      <selection activeCell="A133" sqref="A133:DA133"/>
    </sheetView>
  </sheetViews>
  <sheetFormatPr defaultColWidth="0.875" defaultRowHeight="12" customHeight="1"/>
  <cols>
    <col min="1" max="104" width="0.875" style="2" customWidth="1"/>
    <col min="105" max="105" width="4.25390625" style="2" customWidth="1"/>
    <col min="106" max="106" width="1.875" style="2" customWidth="1"/>
    <col min="107" max="16384" width="0.875" style="2" customWidth="1"/>
  </cols>
  <sheetData>
    <row r="1" ht="3" customHeight="1"/>
    <row r="2" spans="1:105" s="6" customFormat="1" ht="14.25">
      <c r="A2" s="33" t="s">
        <v>21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</row>
    <row r="3" ht="10.5" customHeight="1"/>
    <row r="4" spans="1:105" s="3" customFormat="1" ht="45" customHeight="1">
      <c r="A4" s="21" t="s">
        <v>0</v>
      </c>
      <c r="B4" s="22"/>
      <c r="C4" s="22"/>
      <c r="D4" s="22"/>
      <c r="E4" s="22"/>
      <c r="F4" s="23"/>
      <c r="G4" s="21" t="s">
        <v>27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3"/>
      <c r="AE4" s="21" t="s">
        <v>23</v>
      </c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3"/>
      <c r="BD4" s="21" t="s">
        <v>94</v>
      </c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3"/>
      <c r="BT4" s="21" t="s">
        <v>24</v>
      </c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3"/>
      <c r="CJ4" s="21" t="s">
        <v>25</v>
      </c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3"/>
    </row>
    <row r="5" spans="1:105" s="4" customFormat="1" ht="12.75">
      <c r="A5" s="31">
        <v>1</v>
      </c>
      <c r="B5" s="31"/>
      <c r="C5" s="31"/>
      <c r="D5" s="31"/>
      <c r="E5" s="31"/>
      <c r="F5" s="31"/>
      <c r="G5" s="31">
        <v>2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>
        <v>3</v>
      </c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>
        <v>4</v>
      </c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>
        <v>5</v>
      </c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>
        <v>6</v>
      </c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</row>
    <row r="6" spans="1:105" s="5" customFormat="1" ht="15" customHeight="1">
      <c r="A6" s="46"/>
      <c r="B6" s="46"/>
      <c r="C6" s="46"/>
      <c r="D6" s="46"/>
      <c r="E6" s="46"/>
      <c r="F6" s="46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</row>
    <row r="7" spans="1:105" s="5" customFormat="1" ht="15" customHeight="1">
      <c r="A7" s="46"/>
      <c r="B7" s="46"/>
      <c r="C7" s="46"/>
      <c r="D7" s="46"/>
      <c r="E7" s="46"/>
      <c r="F7" s="46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</row>
    <row r="8" spans="1:105" s="5" customFormat="1" ht="15" customHeight="1">
      <c r="A8" s="46"/>
      <c r="B8" s="46"/>
      <c r="C8" s="46"/>
      <c r="D8" s="46"/>
      <c r="E8" s="46"/>
      <c r="F8" s="46"/>
      <c r="G8" s="19" t="s">
        <v>12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20"/>
      <c r="AE8" s="30" t="s">
        <v>13</v>
      </c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 t="s">
        <v>13</v>
      </c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 t="s">
        <v>13</v>
      </c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</row>
    <row r="10" spans="1:105" s="6" customFormat="1" ht="14.25">
      <c r="A10" s="33" t="s">
        <v>26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</row>
    <row r="11" ht="10.5" customHeight="1"/>
    <row r="12" spans="1:105" s="3" customFormat="1" ht="55.5" customHeight="1">
      <c r="A12" s="21" t="s">
        <v>0</v>
      </c>
      <c r="B12" s="22"/>
      <c r="C12" s="22"/>
      <c r="D12" s="22"/>
      <c r="E12" s="22"/>
      <c r="F12" s="23"/>
      <c r="G12" s="21" t="s">
        <v>27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3"/>
      <c r="AE12" s="21" t="s">
        <v>28</v>
      </c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3"/>
      <c r="AZ12" s="21" t="s">
        <v>29</v>
      </c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3"/>
      <c r="BR12" s="21" t="s">
        <v>30</v>
      </c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3"/>
      <c r="CJ12" s="21" t="s">
        <v>25</v>
      </c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3"/>
    </row>
    <row r="13" spans="1:105" s="4" customFormat="1" ht="12.75">
      <c r="A13" s="31">
        <v>1</v>
      </c>
      <c r="B13" s="31"/>
      <c r="C13" s="31"/>
      <c r="D13" s="31"/>
      <c r="E13" s="31"/>
      <c r="F13" s="31"/>
      <c r="G13" s="31">
        <v>2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>
        <v>3</v>
      </c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>
        <v>4</v>
      </c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>
        <v>5</v>
      </c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>
        <v>6</v>
      </c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</row>
    <row r="14" spans="1:105" s="5" customFormat="1" ht="15" customHeight="1">
      <c r="A14" s="46"/>
      <c r="B14" s="46"/>
      <c r="C14" s="46"/>
      <c r="D14" s="46"/>
      <c r="E14" s="46"/>
      <c r="F14" s="46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</row>
    <row r="15" spans="1:105" s="5" customFormat="1" ht="15" customHeight="1">
      <c r="A15" s="46"/>
      <c r="B15" s="46"/>
      <c r="C15" s="46"/>
      <c r="D15" s="46"/>
      <c r="E15" s="46"/>
      <c r="F15" s="46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</row>
    <row r="16" spans="1:105" s="5" customFormat="1" ht="15" customHeight="1">
      <c r="A16" s="46"/>
      <c r="B16" s="46"/>
      <c r="C16" s="46"/>
      <c r="D16" s="46"/>
      <c r="E16" s="46"/>
      <c r="F16" s="46"/>
      <c r="G16" s="19" t="s">
        <v>12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20"/>
      <c r="AE16" s="30" t="s">
        <v>13</v>
      </c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 t="s">
        <v>13</v>
      </c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 t="s">
        <v>13</v>
      </c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</row>
    <row r="18" spans="1:105" s="6" customFormat="1" ht="41.25" customHeight="1">
      <c r="A18" s="58" t="s">
        <v>31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</row>
    <row r="19" ht="10.5" customHeight="1"/>
    <row r="20" spans="1:105" ht="55.5" customHeight="1">
      <c r="A20" s="21" t="s">
        <v>0</v>
      </c>
      <c r="B20" s="22"/>
      <c r="C20" s="22"/>
      <c r="D20" s="22"/>
      <c r="E20" s="22"/>
      <c r="F20" s="23"/>
      <c r="G20" s="21" t="s">
        <v>88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3"/>
      <c r="BW20" s="21" t="s">
        <v>33</v>
      </c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3"/>
      <c r="CM20" s="21" t="s">
        <v>32</v>
      </c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3"/>
    </row>
    <row r="21" spans="1:105" s="1" customFormat="1" ht="12.75">
      <c r="A21" s="31">
        <v>1</v>
      </c>
      <c r="B21" s="31"/>
      <c r="C21" s="31"/>
      <c r="D21" s="31"/>
      <c r="E21" s="31"/>
      <c r="F21" s="31"/>
      <c r="G21" s="31">
        <v>2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>
        <v>3</v>
      </c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>
        <v>4</v>
      </c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</row>
    <row r="22" spans="1:105" ht="15" customHeight="1">
      <c r="A22" s="46" t="s">
        <v>34</v>
      </c>
      <c r="B22" s="46"/>
      <c r="C22" s="46"/>
      <c r="D22" s="46"/>
      <c r="E22" s="46"/>
      <c r="F22" s="46"/>
      <c r="G22" s="11"/>
      <c r="H22" s="52" t="s">
        <v>45</v>
      </c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3"/>
      <c r="BW22" s="30" t="s">
        <v>13</v>
      </c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</row>
    <row r="23" spans="1:105" s="1" customFormat="1" ht="12.75">
      <c r="A23" s="72" t="s">
        <v>35</v>
      </c>
      <c r="B23" s="73"/>
      <c r="C23" s="73"/>
      <c r="D23" s="73"/>
      <c r="E23" s="73"/>
      <c r="F23" s="74"/>
      <c r="G23" s="13"/>
      <c r="H23" s="78" t="s">
        <v>2</v>
      </c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9"/>
      <c r="BW23" s="80">
        <v>22578004</v>
      </c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2"/>
      <c r="CM23" s="86">
        <f>BW23*22%-4</f>
        <v>4967156.88</v>
      </c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8"/>
    </row>
    <row r="24" spans="1:105" s="1" customFormat="1" ht="12.75">
      <c r="A24" s="75"/>
      <c r="B24" s="76"/>
      <c r="C24" s="76"/>
      <c r="D24" s="76"/>
      <c r="E24" s="76"/>
      <c r="F24" s="77"/>
      <c r="G24" s="12"/>
      <c r="H24" s="92" t="s">
        <v>46</v>
      </c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3"/>
      <c r="BW24" s="83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5"/>
      <c r="CM24" s="89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1"/>
    </row>
    <row r="25" spans="1:105" s="1" customFormat="1" ht="13.5" customHeight="1">
      <c r="A25" s="46" t="s">
        <v>36</v>
      </c>
      <c r="B25" s="46"/>
      <c r="C25" s="46"/>
      <c r="D25" s="46"/>
      <c r="E25" s="46"/>
      <c r="F25" s="46"/>
      <c r="G25" s="11"/>
      <c r="H25" s="67" t="s">
        <v>47</v>
      </c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8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</row>
    <row r="26" spans="1:105" s="1" customFormat="1" ht="26.25" customHeight="1">
      <c r="A26" s="46" t="s">
        <v>37</v>
      </c>
      <c r="B26" s="46"/>
      <c r="C26" s="46"/>
      <c r="D26" s="46"/>
      <c r="E26" s="46"/>
      <c r="F26" s="46"/>
      <c r="G26" s="11"/>
      <c r="H26" s="67" t="s">
        <v>48</v>
      </c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8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</row>
    <row r="27" spans="1:105" s="1" customFormat="1" ht="26.25" customHeight="1">
      <c r="A27" s="46" t="s">
        <v>38</v>
      </c>
      <c r="B27" s="46"/>
      <c r="C27" s="46"/>
      <c r="D27" s="46"/>
      <c r="E27" s="46"/>
      <c r="F27" s="46"/>
      <c r="G27" s="11"/>
      <c r="H27" s="52" t="s">
        <v>49</v>
      </c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3"/>
      <c r="BW27" s="63" t="s">
        <v>13</v>
      </c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</row>
    <row r="28" spans="1:105" s="1" customFormat="1" ht="12.75">
      <c r="A28" s="72" t="s">
        <v>39</v>
      </c>
      <c r="B28" s="73"/>
      <c r="C28" s="73"/>
      <c r="D28" s="73"/>
      <c r="E28" s="73"/>
      <c r="F28" s="74"/>
      <c r="G28" s="13"/>
      <c r="H28" s="78" t="s">
        <v>2</v>
      </c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9"/>
      <c r="BW28" s="80">
        <f>BW23</f>
        <v>22578004</v>
      </c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2"/>
      <c r="CM28" s="86">
        <f>BW28*2.9%</f>
        <v>654762.1159999999</v>
      </c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8"/>
    </row>
    <row r="29" spans="1:105" s="1" customFormat="1" ht="25.5" customHeight="1">
      <c r="A29" s="75"/>
      <c r="B29" s="76"/>
      <c r="C29" s="76"/>
      <c r="D29" s="76"/>
      <c r="E29" s="76"/>
      <c r="F29" s="77"/>
      <c r="G29" s="12"/>
      <c r="H29" s="92" t="s">
        <v>50</v>
      </c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3"/>
      <c r="BW29" s="83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5"/>
      <c r="CM29" s="89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1"/>
    </row>
    <row r="30" spans="1:105" s="1" customFormat="1" ht="26.25" customHeight="1">
      <c r="A30" s="46" t="s">
        <v>40</v>
      </c>
      <c r="B30" s="46"/>
      <c r="C30" s="46"/>
      <c r="D30" s="46"/>
      <c r="E30" s="46"/>
      <c r="F30" s="46"/>
      <c r="G30" s="11"/>
      <c r="H30" s="67" t="s">
        <v>51</v>
      </c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8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</row>
    <row r="31" spans="1:105" s="1" customFormat="1" ht="27" customHeight="1">
      <c r="A31" s="46" t="s">
        <v>41</v>
      </c>
      <c r="B31" s="46"/>
      <c r="C31" s="46"/>
      <c r="D31" s="46"/>
      <c r="E31" s="46"/>
      <c r="F31" s="46"/>
      <c r="G31" s="11"/>
      <c r="H31" s="67" t="s">
        <v>52</v>
      </c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8"/>
      <c r="BW31" s="63">
        <f>BW23</f>
        <v>22578004</v>
      </c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9">
        <f>BW31*0.2%</f>
        <v>45156.008</v>
      </c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</row>
    <row r="32" spans="1:105" s="1" customFormat="1" ht="27" customHeight="1">
      <c r="A32" s="46" t="s">
        <v>42</v>
      </c>
      <c r="B32" s="46"/>
      <c r="C32" s="46"/>
      <c r="D32" s="46"/>
      <c r="E32" s="46"/>
      <c r="F32" s="46"/>
      <c r="G32" s="11"/>
      <c r="H32" s="67" t="s">
        <v>53</v>
      </c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8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</row>
    <row r="33" spans="1:105" s="1" customFormat="1" ht="27" customHeight="1">
      <c r="A33" s="46" t="s">
        <v>43</v>
      </c>
      <c r="B33" s="46"/>
      <c r="C33" s="46"/>
      <c r="D33" s="46"/>
      <c r="E33" s="46"/>
      <c r="F33" s="46"/>
      <c r="G33" s="11"/>
      <c r="H33" s="67" t="s">
        <v>53</v>
      </c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8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</row>
    <row r="34" spans="1:105" s="1" customFormat="1" ht="26.25" customHeight="1">
      <c r="A34" s="46" t="s">
        <v>44</v>
      </c>
      <c r="B34" s="46"/>
      <c r="C34" s="46"/>
      <c r="D34" s="46"/>
      <c r="E34" s="46"/>
      <c r="F34" s="46"/>
      <c r="G34" s="11"/>
      <c r="H34" s="52" t="s">
        <v>54</v>
      </c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3"/>
      <c r="BW34" s="63">
        <f>BW23</f>
        <v>22578004</v>
      </c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9">
        <f>BW34*5.1%+3</f>
        <v>1151481.204</v>
      </c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</row>
    <row r="35" spans="1:105" s="1" customFormat="1" ht="13.5" customHeight="1">
      <c r="A35" s="46"/>
      <c r="B35" s="46"/>
      <c r="C35" s="46"/>
      <c r="D35" s="46"/>
      <c r="E35" s="46"/>
      <c r="F35" s="46"/>
      <c r="G35" s="18" t="s">
        <v>12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20"/>
      <c r="BW35" s="30" t="s">
        <v>13</v>
      </c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69">
        <f>SUM(CM23:CM34)</f>
        <v>6818556.208</v>
      </c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</row>
    <row r="36" ht="3" customHeight="1"/>
    <row r="37" spans="1:105" s="9" customFormat="1" ht="48" customHeight="1">
      <c r="A37" s="70" t="s">
        <v>121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</row>
    <row r="39" spans="1:105" s="6" customFormat="1" ht="14.25">
      <c r="A39" s="33" t="s">
        <v>55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</row>
    <row r="40" ht="6" customHeight="1"/>
    <row r="41" spans="1:105" s="6" customFormat="1" ht="14.25">
      <c r="A41" s="6" t="s">
        <v>16</v>
      </c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</row>
    <row r="42" spans="24:105" s="6" customFormat="1" ht="6" customHeight="1"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</row>
    <row r="43" spans="1:105" s="6" customFormat="1" ht="14.25">
      <c r="A43" s="44" t="s">
        <v>15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</row>
    <row r="44" ht="10.5" customHeight="1"/>
    <row r="45" spans="1:105" s="3" customFormat="1" ht="45" customHeight="1">
      <c r="A45" s="21" t="s">
        <v>0</v>
      </c>
      <c r="B45" s="22"/>
      <c r="C45" s="22"/>
      <c r="D45" s="22"/>
      <c r="E45" s="22"/>
      <c r="F45" s="22"/>
      <c r="G45" s="23"/>
      <c r="H45" s="21" t="s">
        <v>58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3"/>
      <c r="BD45" s="21" t="s">
        <v>59</v>
      </c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3"/>
      <c r="BT45" s="21" t="s">
        <v>60</v>
      </c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3"/>
      <c r="CJ45" s="21" t="s">
        <v>57</v>
      </c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3"/>
    </row>
    <row r="46" spans="1:105" s="4" customFormat="1" ht="12.75">
      <c r="A46" s="31">
        <v>1</v>
      </c>
      <c r="B46" s="31"/>
      <c r="C46" s="31"/>
      <c r="D46" s="31"/>
      <c r="E46" s="31"/>
      <c r="F46" s="31"/>
      <c r="G46" s="31"/>
      <c r="H46" s="31">
        <v>2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>
        <v>3</v>
      </c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>
        <v>4</v>
      </c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>
        <v>5</v>
      </c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</row>
    <row r="47" spans="1:105" s="5" customFormat="1" ht="15" customHeight="1">
      <c r="A47" s="46"/>
      <c r="B47" s="46"/>
      <c r="C47" s="46"/>
      <c r="D47" s="46"/>
      <c r="E47" s="46"/>
      <c r="F47" s="46"/>
      <c r="G47" s="46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</row>
    <row r="48" spans="1:105" s="5" customFormat="1" ht="15" customHeight="1">
      <c r="A48" s="46"/>
      <c r="B48" s="46"/>
      <c r="C48" s="46"/>
      <c r="D48" s="46"/>
      <c r="E48" s="46"/>
      <c r="F48" s="46"/>
      <c r="G48" s="46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</row>
    <row r="49" spans="1:105" s="5" customFormat="1" ht="15" customHeight="1">
      <c r="A49" s="46"/>
      <c r="B49" s="46"/>
      <c r="C49" s="46"/>
      <c r="D49" s="46"/>
      <c r="E49" s="46"/>
      <c r="F49" s="46"/>
      <c r="G49" s="46"/>
      <c r="H49" s="19" t="s">
        <v>12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20"/>
      <c r="BD49" s="30" t="s">
        <v>13</v>
      </c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 t="s">
        <v>13</v>
      </c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</row>
    <row r="50" s="1" customFormat="1" ht="12" customHeight="1"/>
    <row r="51" spans="1:105" s="6" customFormat="1" ht="14.25">
      <c r="A51" s="33" t="s">
        <v>61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</row>
    <row r="52" ht="6" customHeight="1"/>
    <row r="53" spans="1:105" s="6" customFormat="1" ht="14.25">
      <c r="A53" s="6" t="s">
        <v>16</v>
      </c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</row>
    <row r="54" spans="24:105" s="6" customFormat="1" ht="6" customHeight="1"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</row>
    <row r="55" spans="1:105" s="6" customFormat="1" ht="14.25">
      <c r="A55" s="44" t="s">
        <v>15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</row>
    <row r="56" ht="10.5" customHeight="1"/>
    <row r="57" spans="1:105" s="3" customFormat="1" ht="55.5" customHeight="1">
      <c r="A57" s="21" t="s">
        <v>0</v>
      </c>
      <c r="B57" s="22"/>
      <c r="C57" s="22"/>
      <c r="D57" s="22"/>
      <c r="E57" s="22"/>
      <c r="F57" s="22"/>
      <c r="G57" s="23"/>
      <c r="H57" s="21" t="s">
        <v>22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3"/>
      <c r="BD57" s="21" t="s">
        <v>62</v>
      </c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3"/>
      <c r="BT57" s="21" t="s">
        <v>63</v>
      </c>
      <c r="BU57" s="22"/>
      <c r="BV57" s="22"/>
      <c r="BW57" s="22"/>
      <c r="BX57" s="22"/>
      <c r="BY57" s="22"/>
      <c r="BZ57" s="22"/>
      <c r="CA57" s="22"/>
      <c r="CB57" s="22"/>
      <c r="CC57" s="22"/>
      <c r="CD57" s="23"/>
      <c r="CE57" s="21" t="s">
        <v>95</v>
      </c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3"/>
    </row>
    <row r="58" spans="1:105" s="4" customFormat="1" ht="12.75">
      <c r="A58" s="31">
        <v>1</v>
      </c>
      <c r="B58" s="31"/>
      <c r="C58" s="31"/>
      <c r="D58" s="31"/>
      <c r="E58" s="31"/>
      <c r="F58" s="31"/>
      <c r="G58" s="31"/>
      <c r="H58" s="31">
        <v>2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>
        <v>3</v>
      </c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>
        <v>4</v>
      </c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>
        <v>5</v>
      </c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</row>
    <row r="59" spans="1:105" s="5" customFormat="1" ht="15" customHeight="1">
      <c r="A59" s="46"/>
      <c r="B59" s="46"/>
      <c r="C59" s="46"/>
      <c r="D59" s="46"/>
      <c r="E59" s="46"/>
      <c r="F59" s="46"/>
      <c r="G59" s="46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</row>
    <row r="60" spans="1:105" s="5" customFormat="1" ht="15" customHeight="1">
      <c r="A60" s="46"/>
      <c r="B60" s="46"/>
      <c r="C60" s="46"/>
      <c r="D60" s="46"/>
      <c r="E60" s="46"/>
      <c r="F60" s="46"/>
      <c r="G60" s="46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</row>
    <row r="61" spans="1:105" s="5" customFormat="1" ht="15" customHeight="1">
      <c r="A61" s="46"/>
      <c r="B61" s="46"/>
      <c r="C61" s="46"/>
      <c r="D61" s="46"/>
      <c r="E61" s="46"/>
      <c r="F61" s="46"/>
      <c r="G61" s="46"/>
      <c r="H61" s="19" t="s">
        <v>12</v>
      </c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2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 t="s">
        <v>13</v>
      </c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</row>
    <row r="63" spans="1:105" s="6" customFormat="1" ht="14.25">
      <c r="A63" s="33" t="s">
        <v>64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</row>
    <row r="64" ht="6" customHeight="1"/>
    <row r="65" spans="1:105" s="6" customFormat="1" ht="14.25">
      <c r="A65" s="6" t="s">
        <v>16</v>
      </c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</row>
    <row r="66" spans="24:105" s="6" customFormat="1" ht="6" customHeight="1"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</row>
    <row r="67" spans="1:105" s="6" customFormat="1" ht="14.25">
      <c r="A67" s="44" t="s">
        <v>15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</row>
    <row r="68" ht="10.5" customHeight="1"/>
    <row r="69" spans="1:105" s="3" customFormat="1" ht="45" customHeight="1">
      <c r="A69" s="21" t="s">
        <v>0</v>
      </c>
      <c r="B69" s="22"/>
      <c r="C69" s="22"/>
      <c r="D69" s="22"/>
      <c r="E69" s="22"/>
      <c r="F69" s="22"/>
      <c r="G69" s="23"/>
      <c r="H69" s="21" t="s">
        <v>58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3"/>
      <c r="BD69" s="21" t="s">
        <v>59</v>
      </c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3"/>
      <c r="BT69" s="21" t="s">
        <v>60</v>
      </c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3"/>
      <c r="CJ69" s="21" t="s">
        <v>57</v>
      </c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3"/>
    </row>
    <row r="70" spans="1:105" s="4" customFormat="1" ht="12.75">
      <c r="A70" s="31">
        <v>1</v>
      </c>
      <c r="B70" s="31"/>
      <c r="C70" s="31"/>
      <c r="D70" s="31"/>
      <c r="E70" s="31"/>
      <c r="F70" s="31"/>
      <c r="G70" s="31"/>
      <c r="H70" s="31">
        <v>2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>
        <v>3</v>
      </c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>
        <v>4</v>
      </c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>
        <v>5</v>
      </c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</row>
    <row r="71" spans="1:105" s="5" customFormat="1" ht="15" customHeight="1">
      <c r="A71" s="46"/>
      <c r="B71" s="46"/>
      <c r="C71" s="46"/>
      <c r="D71" s="46"/>
      <c r="E71" s="46"/>
      <c r="F71" s="46"/>
      <c r="G71" s="46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</row>
    <row r="72" spans="1:105" s="5" customFormat="1" ht="15" customHeight="1">
      <c r="A72" s="46"/>
      <c r="B72" s="46"/>
      <c r="C72" s="46"/>
      <c r="D72" s="46"/>
      <c r="E72" s="46"/>
      <c r="F72" s="46"/>
      <c r="G72" s="46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</row>
    <row r="73" spans="1:105" s="5" customFormat="1" ht="15" customHeight="1">
      <c r="A73" s="46"/>
      <c r="B73" s="46"/>
      <c r="C73" s="46"/>
      <c r="D73" s="46"/>
      <c r="E73" s="46"/>
      <c r="F73" s="46"/>
      <c r="G73" s="46"/>
      <c r="H73" s="19" t="s">
        <v>12</v>
      </c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20"/>
      <c r="BD73" s="30" t="s">
        <v>13</v>
      </c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 t="s">
        <v>13</v>
      </c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</row>
    <row r="75" spans="1:105" s="6" customFormat="1" ht="27" customHeight="1">
      <c r="A75" s="58" t="s">
        <v>65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</row>
    <row r="76" ht="6" customHeight="1"/>
    <row r="77" spans="1:105" s="6" customFormat="1" ht="14.25">
      <c r="A77" s="6" t="s">
        <v>16</v>
      </c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</row>
    <row r="78" spans="24:105" s="6" customFormat="1" ht="6" customHeight="1"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</row>
    <row r="79" spans="1:105" s="6" customFormat="1" ht="14.25">
      <c r="A79" s="44" t="s">
        <v>15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</row>
    <row r="80" ht="10.5" customHeight="1"/>
    <row r="81" spans="1:105" s="3" customFormat="1" ht="45" customHeight="1">
      <c r="A81" s="21" t="s">
        <v>0</v>
      </c>
      <c r="B81" s="22"/>
      <c r="C81" s="22"/>
      <c r="D81" s="22"/>
      <c r="E81" s="22"/>
      <c r="F81" s="22"/>
      <c r="G81" s="23"/>
      <c r="H81" s="21" t="s">
        <v>58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3"/>
      <c r="BD81" s="21" t="s">
        <v>59</v>
      </c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3"/>
      <c r="BT81" s="21" t="s">
        <v>60</v>
      </c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3"/>
      <c r="CJ81" s="21" t="s">
        <v>57</v>
      </c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3"/>
    </row>
    <row r="82" spans="1:105" s="4" customFormat="1" ht="12.75">
      <c r="A82" s="31">
        <v>1</v>
      </c>
      <c r="B82" s="31"/>
      <c r="C82" s="31"/>
      <c r="D82" s="31"/>
      <c r="E82" s="31"/>
      <c r="F82" s="31"/>
      <c r="G82" s="31"/>
      <c r="H82" s="31">
        <v>2</v>
      </c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>
        <v>3</v>
      </c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>
        <v>4</v>
      </c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>
        <v>5</v>
      </c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</row>
    <row r="83" spans="1:105" s="5" customFormat="1" ht="15" customHeight="1">
      <c r="A83" s="46"/>
      <c r="B83" s="46"/>
      <c r="C83" s="46"/>
      <c r="D83" s="46"/>
      <c r="E83" s="46"/>
      <c r="F83" s="46"/>
      <c r="G83" s="46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</row>
    <row r="84" spans="1:105" s="5" customFormat="1" ht="15" customHeight="1">
      <c r="A84" s="46"/>
      <c r="B84" s="46"/>
      <c r="C84" s="46"/>
      <c r="D84" s="46"/>
      <c r="E84" s="46"/>
      <c r="F84" s="46"/>
      <c r="G84" s="46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</row>
    <row r="85" spans="1:105" s="5" customFormat="1" ht="15" customHeight="1">
      <c r="A85" s="46"/>
      <c r="B85" s="46"/>
      <c r="C85" s="46"/>
      <c r="D85" s="46"/>
      <c r="E85" s="46"/>
      <c r="F85" s="46"/>
      <c r="G85" s="46"/>
      <c r="H85" s="19" t="s">
        <v>12</v>
      </c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20"/>
      <c r="BD85" s="30" t="s">
        <v>13</v>
      </c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 t="s">
        <v>13</v>
      </c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</row>
    <row r="87" spans="1:105" s="6" customFormat="1" ht="14.25">
      <c r="A87" s="33" t="s">
        <v>66</v>
      </c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</row>
    <row r="88" ht="6" customHeight="1"/>
    <row r="89" spans="1:105" s="6" customFormat="1" ht="14.25">
      <c r="A89" s="6" t="s">
        <v>16</v>
      </c>
      <c r="X89" s="34" t="s">
        <v>102</v>
      </c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</row>
    <row r="90" spans="24:105" s="6" customFormat="1" ht="6" customHeight="1"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</row>
    <row r="91" spans="1:105" s="6" customFormat="1" ht="14.25">
      <c r="A91" s="44" t="s">
        <v>15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3" t="s">
        <v>101</v>
      </c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</row>
    <row r="92" ht="10.5" customHeight="1"/>
    <row r="93" spans="1:105" s="6" customFormat="1" ht="14.25">
      <c r="A93" s="33" t="s">
        <v>67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</row>
    <row r="94" ht="10.5" customHeight="1"/>
    <row r="95" spans="1:105" s="3" customFormat="1" ht="45" customHeight="1">
      <c r="A95" s="36" t="s">
        <v>0</v>
      </c>
      <c r="B95" s="37"/>
      <c r="C95" s="37"/>
      <c r="D95" s="37"/>
      <c r="E95" s="37"/>
      <c r="F95" s="37"/>
      <c r="G95" s="38"/>
      <c r="H95" s="36" t="s">
        <v>22</v>
      </c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8"/>
      <c r="AP95" s="36" t="s">
        <v>104</v>
      </c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8"/>
      <c r="BF95" s="36" t="s">
        <v>69</v>
      </c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8"/>
      <c r="BV95" s="36" t="s">
        <v>70</v>
      </c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8"/>
      <c r="CL95" s="36" t="s">
        <v>25</v>
      </c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8"/>
    </row>
    <row r="96" spans="1:105" s="4" customFormat="1" ht="12.75">
      <c r="A96" s="31">
        <v>1</v>
      </c>
      <c r="B96" s="31"/>
      <c r="C96" s="31"/>
      <c r="D96" s="31"/>
      <c r="E96" s="31"/>
      <c r="F96" s="31"/>
      <c r="G96" s="31"/>
      <c r="H96" s="31">
        <v>2</v>
      </c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>
        <v>3</v>
      </c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>
        <v>4</v>
      </c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>
        <v>5</v>
      </c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>
        <v>6</v>
      </c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</row>
    <row r="97" spans="1:105" s="5" customFormat="1" ht="15" customHeight="1">
      <c r="A97" s="46" t="s">
        <v>34</v>
      </c>
      <c r="B97" s="46"/>
      <c r="C97" s="46"/>
      <c r="D97" s="46"/>
      <c r="E97" s="46"/>
      <c r="F97" s="46"/>
      <c r="G97" s="46"/>
      <c r="H97" s="50" t="s">
        <v>103</v>
      </c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30">
        <v>1</v>
      </c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>
        <v>12</v>
      </c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54">
        <v>3700</v>
      </c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>
        <f>BF97*BV97</f>
        <v>44400</v>
      </c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</row>
    <row r="98" spans="1:105" s="5" customFormat="1" ht="15" customHeight="1">
      <c r="A98" s="46"/>
      <c r="B98" s="46"/>
      <c r="C98" s="46"/>
      <c r="D98" s="46"/>
      <c r="E98" s="46"/>
      <c r="F98" s="46"/>
      <c r="G98" s="46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</row>
    <row r="99" spans="1:105" s="5" customFormat="1" ht="15" customHeight="1">
      <c r="A99" s="46"/>
      <c r="B99" s="46"/>
      <c r="C99" s="46"/>
      <c r="D99" s="46"/>
      <c r="E99" s="46"/>
      <c r="F99" s="46"/>
      <c r="G99" s="46"/>
      <c r="H99" s="64" t="s">
        <v>68</v>
      </c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6"/>
      <c r="AP99" s="30" t="s">
        <v>13</v>
      </c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 t="s">
        <v>13</v>
      </c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 t="s">
        <v>13</v>
      </c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>
        <f>SUM(CL97:CL98)</f>
        <v>44400</v>
      </c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</row>
    <row r="100" ht="10.5" customHeight="1"/>
    <row r="101" spans="1:105" s="6" customFormat="1" ht="14.25">
      <c r="A101" s="33" t="s">
        <v>71</v>
      </c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</row>
    <row r="102" ht="10.5" customHeight="1"/>
    <row r="103" spans="1:105" s="3" customFormat="1" ht="45" customHeight="1">
      <c r="A103" s="21" t="s">
        <v>0</v>
      </c>
      <c r="B103" s="22"/>
      <c r="C103" s="22"/>
      <c r="D103" s="22"/>
      <c r="E103" s="22"/>
      <c r="F103" s="22"/>
      <c r="G103" s="23"/>
      <c r="H103" s="21" t="s">
        <v>22</v>
      </c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3"/>
      <c r="BD103" s="21" t="s">
        <v>72</v>
      </c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3"/>
      <c r="BT103" s="21" t="s">
        <v>73</v>
      </c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3"/>
      <c r="CJ103" s="21" t="s">
        <v>56</v>
      </c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3"/>
    </row>
    <row r="104" spans="1:105" s="4" customFormat="1" ht="12.75">
      <c r="A104" s="31">
        <v>1</v>
      </c>
      <c r="B104" s="31"/>
      <c r="C104" s="31"/>
      <c r="D104" s="31"/>
      <c r="E104" s="31"/>
      <c r="F104" s="31"/>
      <c r="G104" s="31"/>
      <c r="H104" s="31">
        <v>2</v>
      </c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>
        <v>3</v>
      </c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>
        <v>4</v>
      </c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>
        <v>5</v>
      </c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</row>
    <row r="105" spans="1:105" s="5" customFormat="1" ht="15" customHeight="1">
      <c r="A105" s="46"/>
      <c r="B105" s="46"/>
      <c r="C105" s="46"/>
      <c r="D105" s="46"/>
      <c r="E105" s="46"/>
      <c r="F105" s="46"/>
      <c r="G105" s="46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>
        <f>BD105*BT105</f>
        <v>0</v>
      </c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</row>
    <row r="106" spans="1:105" s="5" customFormat="1" ht="15" customHeight="1">
      <c r="A106" s="46"/>
      <c r="B106" s="46"/>
      <c r="C106" s="46"/>
      <c r="D106" s="46"/>
      <c r="E106" s="46"/>
      <c r="F106" s="46"/>
      <c r="G106" s="46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</row>
    <row r="107" spans="1:105" s="5" customFormat="1" ht="15" customHeight="1">
      <c r="A107" s="46"/>
      <c r="B107" s="46"/>
      <c r="C107" s="46"/>
      <c r="D107" s="46"/>
      <c r="E107" s="46"/>
      <c r="F107" s="46"/>
      <c r="G107" s="46"/>
      <c r="H107" s="19" t="s">
        <v>12</v>
      </c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2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>
        <f>SUM(CJ105:CJ106)</f>
        <v>0</v>
      </c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</row>
    <row r="108" ht="10.5" customHeight="1"/>
    <row r="109" spans="1:105" s="6" customFormat="1" ht="14.25">
      <c r="A109" s="33" t="s">
        <v>74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</row>
    <row r="110" ht="10.5" customHeight="1"/>
    <row r="111" spans="1:105" s="3" customFormat="1" ht="45" customHeight="1">
      <c r="A111" s="36" t="s">
        <v>0</v>
      </c>
      <c r="B111" s="37"/>
      <c r="C111" s="37"/>
      <c r="D111" s="37"/>
      <c r="E111" s="37"/>
      <c r="F111" s="37"/>
      <c r="G111" s="38"/>
      <c r="H111" s="36" t="s">
        <v>58</v>
      </c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8"/>
      <c r="AP111" s="36" t="s">
        <v>75</v>
      </c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8"/>
      <c r="BF111" s="36" t="s">
        <v>76</v>
      </c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8"/>
      <c r="BV111" s="36" t="s">
        <v>77</v>
      </c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8"/>
      <c r="CL111" s="36" t="s">
        <v>78</v>
      </c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8"/>
    </row>
    <row r="112" spans="1:105" s="4" customFormat="1" ht="12.75">
      <c r="A112" s="31">
        <v>1</v>
      </c>
      <c r="B112" s="31"/>
      <c r="C112" s="31"/>
      <c r="D112" s="31"/>
      <c r="E112" s="31"/>
      <c r="F112" s="31"/>
      <c r="G112" s="31"/>
      <c r="H112" s="31">
        <v>2</v>
      </c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>
        <v>4</v>
      </c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>
        <v>5</v>
      </c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>
        <v>6</v>
      </c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>
        <v>6</v>
      </c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</row>
    <row r="113" spans="1:105" s="5" customFormat="1" ht="15" customHeight="1">
      <c r="A113" s="46"/>
      <c r="B113" s="46"/>
      <c r="C113" s="46"/>
      <c r="D113" s="46"/>
      <c r="E113" s="46"/>
      <c r="F113" s="46"/>
      <c r="G113" s="46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</row>
    <row r="114" spans="1:105" s="5" customFormat="1" ht="15" customHeight="1">
      <c r="A114" s="46"/>
      <c r="B114" s="46"/>
      <c r="C114" s="46"/>
      <c r="D114" s="46"/>
      <c r="E114" s="46"/>
      <c r="F114" s="46"/>
      <c r="G114" s="46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</row>
    <row r="115" spans="1:105" s="5" customFormat="1" ht="15" customHeight="1">
      <c r="A115" s="46"/>
      <c r="B115" s="46"/>
      <c r="C115" s="46"/>
      <c r="D115" s="46"/>
      <c r="E115" s="46"/>
      <c r="F115" s="46"/>
      <c r="G115" s="46"/>
      <c r="H115" s="18" t="s">
        <v>12</v>
      </c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20"/>
      <c r="AP115" s="30" t="s">
        <v>13</v>
      </c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 t="s">
        <v>13</v>
      </c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 t="s">
        <v>13</v>
      </c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</row>
    <row r="117" spans="1:105" s="6" customFormat="1" ht="14.25">
      <c r="A117" s="33" t="s">
        <v>82</v>
      </c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</row>
    <row r="118" ht="10.5" customHeight="1"/>
    <row r="119" spans="1:105" s="3" customFormat="1" ht="45" customHeight="1">
      <c r="A119" s="21" t="s">
        <v>0</v>
      </c>
      <c r="B119" s="22"/>
      <c r="C119" s="22"/>
      <c r="D119" s="22"/>
      <c r="E119" s="22"/>
      <c r="F119" s="22"/>
      <c r="G119" s="23"/>
      <c r="H119" s="21" t="s">
        <v>58</v>
      </c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3"/>
      <c r="BD119" s="21" t="s">
        <v>79</v>
      </c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3"/>
      <c r="BT119" s="21" t="s">
        <v>81</v>
      </c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3"/>
      <c r="CJ119" s="21" t="s">
        <v>80</v>
      </c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3"/>
    </row>
    <row r="120" spans="1:105" s="4" customFormat="1" ht="12.75">
      <c r="A120" s="31">
        <v>1</v>
      </c>
      <c r="B120" s="31"/>
      <c r="C120" s="31"/>
      <c r="D120" s="31"/>
      <c r="E120" s="31"/>
      <c r="F120" s="31"/>
      <c r="G120" s="31"/>
      <c r="H120" s="31">
        <v>2</v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>
        <v>4</v>
      </c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>
        <v>5</v>
      </c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>
        <v>6</v>
      </c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</row>
    <row r="121" spans="1:105" s="5" customFormat="1" ht="15" customHeight="1">
      <c r="A121" s="46"/>
      <c r="B121" s="46"/>
      <c r="C121" s="46"/>
      <c r="D121" s="46"/>
      <c r="E121" s="46"/>
      <c r="F121" s="46"/>
      <c r="G121" s="46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</row>
    <row r="122" spans="1:105" s="5" customFormat="1" ht="15" customHeight="1">
      <c r="A122" s="46"/>
      <c r="B122" s="46"/>
      <c r="C122" s="46"/>
      <c r="D122" s="46"/>
      <c r="E122" s="46"/>
      <c r="F122" s="46"/>
      <c r="G122" s="46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</row>
    <row r="123" spans="1:105" s="5" customFormat="1" ht="15" customHeight="1">
      <c r="A123" s="46"/>
      <c r="B123" s="46"/>
      <c r="C123" s="46"/>
      <c r="D123" s="46"/>
      <c r="E123" s="46"/>
      <c r="F123" s="46"/>
      <c r="G123" s="46"/>
      <c r="H123" s="19" t="s">
        <v>12</v>
      </c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20"/>
      <c r="BD123" s="30" t="s">
        <v>13</v>
      </c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 t="s">
        <v>13</v>
      </c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 t="s">
        <v>13</v>
      </c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</row>
    <row r="125" spans="1:105" s="6" customFormat="1" ht="14.25">
      <c r="A125" s="33" t="s">
        <v>83</v>
      </c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</row>
    <row r="126" ht="10.5" customHeight="1"/>
    <row r="127" spans="1:105" s="3" customFormat="1" ht="45" customHeight="1">
      <c r="A127" s="21" t="s">
        <v>0</v>
      </c>
      <c r="B127" s="22"/>
      <c r="C127" s="22"/>
      <c r="D127" s="22"/>
      <c r="E127" s="22"/>
      <c r="F127" s="22"/>
      <c r="G127" s="23"/>
      <c r="H127" s="21" t="s">
        <v>22</v>
      </c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3"/>
      <c r="BD127" s="21" t="s">
        <v>84</v>
      </c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3"/>
      <c r="BT127" s="21" t="s">
        <v>85</v>
      </c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3"/>
      <c r="CJ127" s="21" t="s">
        <v>86</v>
      </c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3"/>
    </row>
    <row r="128" spans="1:105" s="4" customFormat="1" ht="12.75">
      <c r="A128" s="31">
        <v>1</v>
      </c>
      <c r="B128" s="31"/>
      <c r="C128" s="31"/>
      <c r="D128" s="31"/>
      <c r="E128" s="31"/>
      <c r="F128" s="31"/>
      <c r="G128" s="31"/>
      <c r="H128" s="31">
        <v>2</v>
      </c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>
        <v>3</v>
      </c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>
        <v>4</v>
      </c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>
        <v>5</v>
      </c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</row>
    <row r="129" spans="1:105" s="5" customFormat="1" ht="29.25" customHeight="1">
      <c r="A129" s="46" t="s">
        <v>34</v>
      </c>
      <c r="B129" s="46"/>
      <c r="C129" s="46"/>
      <c r="D129" s="46"/>
      <c r="E129" s="46"/>
      <c r="F129" s="46"/>
      <c r="G129" s="46"/>
      <c r="H129" s="50" t="s">
        <v>105</v>
      </c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30">
        <v>1</v>
      </c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>
        <v>12</v>
      </c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>
        <v>1501440</v>
      </c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</row>
    <row r="130" spans="1:105" s="5" customFormat="1" ht="15" customHeight="1">
      <c r="A130" s="46" t="s">
        <v>38</v>
      </c>
      <c r="B130" s="46"/>
      <c r="C130" s="46"/>
      <c r="D130" s="46"/>
      <c r="E130" s="46"/>
      <c r="F130" s="46"/>
      <c r="G130" s="46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30">
        <v>1</v>
      </c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>
        <v>12</v>
      </c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</row>
    <row r="131" spans="1:105" s="5" customFormat="1" ht="15" customHeight="1">
      <c r="A131" s="46"/>
      <c r="B131" s="46"/>
      <c r="C131" s="46"/>
      <c r="D131" s="46"/>
      <c r="E131" s="46"/>
      <c r="F131" s="46"/>
      <c r="G131" s="46"/>
      <c r="H131" s="19" t="s">
        <v>12</v>
      </c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20"/>
      <c r="BD131" s="30" t="s">
        <v>13</v>
      </c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 t="s">
        <v>13</v>
      </c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>
        <f>SUM(CJ129:CJ130)</f>
        <v>1501440</v>
      </c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</row>
    <row r="133" spans="1:105" s="6" customFormat="1" ht="14.25">
      <c r="A133" s="33" t="s">
        <v>87</v>
      </c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</row>
    <row r="134" ht="10.5" customHeight="1"/>
    <row r="135" spans="1:105" ht="30" customHeight="1">
      <c r="A135" s="21" t="s">
        <v>0</v>
      </c>
      <c r="B135" s="22"/>
      <c r="C135" s="22"/>
      <c r="D135" s="22"/>
      <c r="E135" s="22"/>
      <c r="F135" s="22"/>
      <c r="G135" s="23"/>
      <c r="H135" s="21" t="s">
        <v>22</v>
      </c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3"/>
      <c r="BT135" s="21" t="s">
        <v>89</v>
      </c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3"/>
      <c r="CJ135" s="21" t="s">
        <v>90</v>
      </c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3"/>
    </row>
    <row r="136" spans="1:105" s="1" customFormat="1" ht="12.75">
      <c r="A136" s="31">
        <v>1</v>
      </c>
      <c r="B136" s="31"/>
      <c r="C136" s="31"/>
      <c r="D136" s="31"/>
      <c r="E136" s="31"/>
      <c r="F136" s="31"/>
      <c r="G136" s="31"/>
      <c r="H136" s="31">
        <v>2</v>
      </c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>
        <v>3</v>
      </c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>
        <v>4</v>
      </c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</row>
    <row r="137" spans="1:105" ht="15" customHeight="1">
      <c r="A137" s="46" t="s">
        <v>34</v>
      </c>
      <c r="B137" s="46"/>
      <c r="C137" s="46"/>
      <c r="D137" s="46"/>
      <c r="E137" s="46"/>
      <c r="F137" s="46"/>
      <c r="G137" s="46"/>
      <c r="H137" s="51" t="s">
        <v>106</v>
      </c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3"/>
      <c r="BT137" s="30">
        <v>2</v>
      </c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>
        <v>965703</v>
      </c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</row>
    <row r="138" spans="1:105" ht="15" customHeight="1">
      <c r="A138" s="59" t="s">
        <v>38</v>
      </c>
      <c r="B138" s="59"/>
      <c r="C138" s="59"/>
      <c r="D138" s="59"/>
      <c r="E138" s="59"/>
      <c r="F138" s="59"/>
      <c r="G138" s="59"/>
      <c r="H138" s="60" t="s">
        <v>119</v>
      </c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2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</row>
    <row r="139" spans="1:105" ht="15" customHeight="1">
      <c r="A139" s="46" t="s">
        <v>44</v>
      </c>
      <c r="B139" s="46"/>
      <c r="C139" s="46"/>
      <c r="D139" s="46"/>
      <c r="E139" s="46"/>
      <c r="F139" s="46"/>
      <c r="G139" s="46"/>
      <c r="H139" s="51" t="s">
        <v>120</v>
      </c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3"/>
      <c r="BT139" s="30">
        <v>1</v>
      </c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>
        <v>26697</v>
      </c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</row>
    <row r="140" spans="1:105" ht="15" customHeight="1">
      <c r="A140" s="46"/>
      <c r="B140" s="46"/>
      <c r="C140" s="46"/>
      <c r="D140" s="46"/>
      <c r="E140" s="46"/>
      <c r="F140" s="46"/>
      <c r="G140" s="46"/>
      <c r="H140" s="51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3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</row>
    <row r="141" spans="1:105" ht="15" customHeight="1">
      <c r="A141" s="46"/>
      <c r="B141" s="46"/>
      <c r="C141" s="46"/>
      <c r="D141" s="46"/>
      <c r="E141" s="46"/>
      <c r="F141" s="46"/>
      <c r="G141" s="46"/>
      <c r="H141" s="55" t="s">
        <v>12</v>
      </c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7"/>
      <c r="BT141" s="30" t="s">
        <v>13</v>
      </c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54">
        <f>SUM(CJ137:CJ140)</f>
        <v>992400</v>
      </c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</row>
    <row r="143" spans="1:105" s="6" customFormat="1" ht="28.5" customHeight="1">
      <c r="A143" s="58" t="s">
        <v>91</v>
      </c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8"/>
      <c r="CV143" s="58"/>
      <c r="CW143" s="58"/>
      <c r="CX143" s="58"/>
      <c r="CY143" s="58"/>
      <c r="CZ143" s="58"/>
      <c r="DA143" s="58"/>
    </row>
    <row r="144" ht="10.5" customHeight="1"/>
    <row r="145" spans="1:105" s="3" customFormat="1" ht="30" customHeight="1">
      <c r="A145" s="21" t="s">
        <v>0</v>
      </c>
      <c r="B145" s="22"/>
      <c r="C145" s="22"/>
      <c r="D145" s="22"/>
      <c r="E145" s="22"/>
      <c r="F145" s="22"/>
      <c r="G145" s="23"/>
      <c r="H145" s="21" t="s">
        <v>22</v>
      </c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3"/>
      <c r="BD145" s="21" t="s">
        <v>79</v>
      </c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3"/>
      <c r="BT145" s="21" t="s">
        <v>92</v>
      </c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3"/>
      <c r="CJ145" s="21" t="s">
        <v>93</v>
      </c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3"/>
    </row>
    <row r="146" spans="1:105" s="4" customFormat="1" ht="12.75">
      <c r="A146" s="31"/>
      <c r="B146" s="31"/>
      <c r="C146" s="31"/>
      <c r="D146" s="31"/>
      <c r="E146" s="31"/>
      <c r="F146" s="31"/>
      <c r="G146" s="31"/>
      <c r="H146" s="31">
        <v>1</v>
      </c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>
        <v>2</v>
      </c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>
        <v>3</v>
      </c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>
        <v>4</v>
      </c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</row>
    <row r="147" spans="1:105" s="5" customFormat="1" ht="24.75" customHeight="1">
      <c r="A147" s="46" t="s">
        <v>34</v>
      </c>
      <c r="B147" s="46"/>
      <c r="C147" s="46"/>
      <c r="D147" s="46"/>
      <c r="E147" s="46"/>
      <c r="F147" s="46"/>
      <c r="G147" s="46"/>
      <c r="H147" s="50" t="s">
        <v>116</v>
      </c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30">
        <v>35</v>
      </c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>
        <v>1100</v>
      </c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>
        <v>38500</v>
      </c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</row>
    <row r="148" spans="1:105" s="5" customFormat="1" ht="15" customHeight="1">
      <c r="A148" s="32">
        <f>A147+1</f>
        <v>2</v>
      </c>
      <c r="B148" s="32"/>
      <c r="C148" s="32"/>
      <c r="D148" s="32"/>
      <c r="E148" s="32"/>
      <c r="F148" s="32"/>
      <c r="G148" s="32"/>
      <c r="H148" s="50" t="s">
        <v>107</v>
      </c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30">
        <v>750</v>
      </c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>
        <v>380</v>
      </c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>
        <v>420000</v>
      </c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</row>
    <row r="149" spans="1:105" s="5" customFormat="1" ht="15" customHeight="1">
      <c r="A149" s="32">
        <f>A148+1</f>
        <v>3</v>
      </c>
      <c r="B149" s="32"/>
      <c r="C149" s="32"/>
      <c r="D149" s="32"/>
      <c r="E149" s="32"/>
      <c r="F149" s="32"/>
      <c r="G149" s="32"/>
      <c r="H149" s="50" t="s">
        <v>111</v>
      </c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30">
        <v>12</v>
      </c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>
        <v>812</v>
      </c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>
        <v>18296</v>
      </c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</row>
    <row r="150" spans="1:105" s="5" customFormat="1" ht="15" customHeight="1">
      <c r="A150" s="32">
        <f>A149+1</f>
        <v>4</v>
      </c>
      <c r="B150" s="32"/>
      <c r="C150" s="32"/>
      <c r="D150" s="32"/>
      <c r="E150" s="32"/>
      <c r="F150" s="32"/>
      <c r="G150" s="32"/>
      <c r="H150" s="50" t="s">
        <v>112</v>
      </c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30">
        <v>40</v>
      </c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>
        <v>1200</v>
      </c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>
        <v>48000</v>
      </c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</row>
    <row r="151" spans="1:105" s="5" customFormat="1" ht="15" customHeight="1">
      <c r="A151" s="32">
        <f>A150+1</f>
        <v>5</v>
      </c>
      <c r="B151" s="32"/>
      <c r="C151" s="32"/>
      <c r="D151" s="32"/>
      <c r="E151" s="32"/>
      <c r="F151" s="32"/>
      <c r="G151" s="32"/>
      <c r="H151" s="50" t="s">
        <v>108</v>
      </c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30">
        <v>30</v>
      </c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>
        <v>8500</v>
      </c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>
        <f>BD151*BT151+100000+18296+94</f>
        <v>373390</v>
      </c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</row>
    <row r="152" spans="1:105" s="5" customFormat="1" ht="22.5" customHeight="1">
      <c r="A152" s="40">
        <v>6</v>
      </c>
      <c r="B152" s="41"/>
      <c r="C152" s="41"/>
      <c r="D152" s="41"/>
      <c r="E152" s="41"/>
      <c r="F152" s="41"/>
      <c r="G152" s="42"/>
      <c r="H152" s="51" t="s">
        <v>109</v>
      </c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3"/>
      <c r="BD152" s="47">
        <v>20</v>
      </c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9"/>
      <c r="BT152" s="47">
        <v>15000</v>
      </c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9"/>
      <c r="CJ152" s="47">
        <v>300000</v>
      </c>
      <c r="CK152" s="48"/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9"/>
    </row>
    <row r="153" spans="1:105" s="5" customFormat="1" ht="22.5" customHeight="1">
      <c r="A153" s="32">
        <v>7</v>
      </c>
      <c r="B153" s="32"/>
      <c r="C153" s="32"/>
      <c r="D153" s="32"/>
      <c r="E153" s="32"/>
      <c r="F153" s="32"/>
      <c r="G153" s="32"/>
      <c r="H153" s="51" t="s">
        <v>113</v>
      </c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3"/>
      <c r="BD153" s="47">
        <v>100</v>
      </c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9"/>
      <c r="BT153" s="47">
        <v>1000</v>
      </c>
      <c r="BU153" s="48"/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8"/>
      <c r="CH153" s="48"/>
      <c r="CI153" s="49"/>
      <c r="CJ153" s="47">
        <f>94000-18296</f>
        <v>75704</v>
      </c>
      <c r="CK153" s="48"/>
      <c r="CL153" s="48"/>
      <c r="CM153" s="48"/>
      <c r="CN153" s="48"/>
      <c r="CO153" s="48"/>
      <c r="CP153" s="48"/>
      <c r="CQ153" s="48"/>
      <c r="CR153" s="48"/>
      <c r="CS153" s="48"/>
      <c r="CT153" s="48"/>
      <c r="CU153" s="48"/>
      <c r="CV153" s="48"/>
      <c r="CW153" s="48"/>
      <c r="CX153" s="48"/>
      <c r="CY153" s="48"/>
      <c r="CZ153" s="48"/>
      <c r="DA153" s="49"/>
    </row>
    <row r="154" spans="1:105" s="5" customFormat="1" ht="22.5" customHeight="1">
      <c r="A154" s="32">
        <f>A153+1</f>
        <v>8</v>
      </c>
      <c r="B154" s="32"/>
      <c r="C154" s="32"/>
      <c r="D154" s="32"/>
      <c r="E154" s="32"/>
      <c r="F154" s="32"/>
      <c r="G154" s="32"/>
      <c r="H154" s="51" t="s">
        <v>114</v>
      </c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3"/>
      <c r="BD154" s="47">
        <v>25</v>
      </c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9"/>
      <c r="BT154" s="47">
        <v>50</v>
      </c>
      <c r="BU154" s="48"/>
      <c r="BV154" s="48"/>
      <c r="BW154" s="48"/>
      <c r="BX154" s="48"/>
      <c r="BY154" s="48"/>
      <c r="BZ154" s="48"/>
      <c r="CA154" s="48"/>
      <c r="CB154" s="48"/>
      <c r="CC154" s="48"/>
      <c r="CD154" s="48"/>
      <c r="CE154" s="48"/>
      <c r="CF154" s="48"/>
      <c r="CG154" s="48"/>
      <c r="CH154" s="48"/>
      <c r="CI154" s="49"/>
      <c r="CJ154" s="47">
        <f>BD154*BT154</f>
        <v>1250</v>
      </c>
      <c r="CK154" s="48"/>
      <c r="CL154" s="48"/>
      <c r="CM154" s="48"/>
      <c r="CN154" s="48"/>
      <c r="CO154" s="48"/>
      <c r="CP154" s="48"/>
      <c r="CQ154" s="48"/>
      <c r="CR154" s="48"/>
      <c r="CS154" s="48"/>
      <c r="CT154" s="48"/>
      <c r="CU154" s="48"/>
      <c r="CV154" s="48"/>
      <c r="CW154" s="48"/>
      <c r="CX154" s="48"/>
      <c r="CY154" s="48"/>
      <c r="CZ154" s="48"/>
      <c r="DA154" s="49"/>
    </row>
    <row r="155" spans="1:105" s="5" customFormat="1" ht="22.5" customHeight="1">
      <c r="A155" s="32">
        <f>A154+1</f>
        <v>9</v>
      </c>
      <c r="B155" s="32"/>
      <c r="C155" s="32"/>
      <c r="D155" s="32"/>
      <c r="E155" s="32"/>
      <c r="F155" s="32"/>
      <c r="G155" s="32"/>
      <c r="H155" s="51" t="s">
        <v>115</v>
      </c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3"/>
      <c r="BD155" s="47">
        <v>25</v>
      </c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9"/>
      <c r="BT155" s="47">
        <v>650</v>
      </c>
      <c r="BU155" s="48"/>
      <c r="BV155" s="48"/>
      <c r="BW155" s="48"/>
      <c r="BX155" s="48"/>
      <c r="BY155" s="48"/>
      <c r="BZ155" s="48"/>
      <c r="CA155" s="48"/>
      <c r="CB155" s="48"/>
      <c r="CC155" s="48"/>
      <c r="CD155" s="48"/>
      <c r="CE155" s="48"/>
      <c r="CF155" s="48"/>
      <c r="CG155" s="48"/>
      <c r="CH155" s="48"/>
      <c r="CI155" s="49"/>
      <c r="CJ155" s="47">
        <v>16250</v>
      </c>
      <c r="CK155" s="48"/>
      <c r="CL155" s="48"/>
      <c r="CM155" s="48"/>
      <c r="CN155" s="48"/>
      <c r="CO155" s="48"/>
      <c r="CP155" s="48"/>
      <c r="CQ155" s="48"/>
      <c r="CR155" s="48"/>
      <c r="CS155" s="48"/>
      <c r="CT155" s="48"/>
      <c r="CU155" s="48"/>
      <c r="CV155" s="48"/>
      <c r="CW155" s="48"/>
      <c r="CX155" s="48"/>
      <c r="CY155" s="48"/>
      <c r="CZ155" s="48"/>
      <c r="DA155" s="49"/>
    </row>
    <row r="156" spans="1:105" s="5" customFormat="1" ht="22.5" customHeight="1">
      <c r="A156" s="32">
        <f>A155+1</f>
        <v>10</v>
      </c>
      <c r="B156" s="32"/>
      <c r="C156" s="32"/>
      <c r="D156" s="32"/>
      <c r="E156" s="32"/>
      <c r="F156" s="32"/>
      <c r="G156" s="32"/>
      <c r="H156" s="50" t="s">
        <v>110</v>
      </c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30">
        <v>1</v>
      </c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>
        <f>155000+56000</f>
        <v>211000</v>
      </c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>
        <f>BD156*BT156</f>
        <v>211000</v>
      </c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</row>
    <row r="157" spans="1:105" s="5" customFormat="1" ht="22.5" customHeight="1">
      <c r="A157" s="32"/>
      <c r="B157" s="32"/>
      <c r="C157" s="32"/>
      <c r="D157" s="32"/>
      <c r="E157" s="32"/>
      <c r="F157" s="32"/>
      <c r="G157" s="32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</row>
    <row r="158" spans="1:105" s="5" customFormat="1" ht="22.5" customHeight="1">
      <c r="A158" s="32"/>
      <c r="B158" s="32"/>
      <c r="C158" s="32"/>
      <c r="D158" s="32"/>
      <c r="E158" s="32"/>
      <c r="F158" s="32"/>
      <c r="G158" s="32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</row>
    <row r="159" spans="1:105" s="5" customFormat="1" ht="22.5" customHeight="1">
      <c r="A159" s="32"/>
      <c r="B159" s="32"/>
      <c r="C159" s="32"/>
      <c r="D159" s="32"/>
      <c r="E159" s="32"/>
      <c r="F159" s="32"/>
      <c r="G159" s="32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</row>
    <row r="160" spans="1:105" s="5" customFormat="1" ht="22.5" customHeight="1">
      <c r="A160" s="32"/>
      <c r="B160" s="32"/>
      <c r="C160" s="32"/>
      <c r="D160" s="32"/>
      <c r="E160" s="32"/>
      <c r="F160" s="32"/>
      <c r="G160" s="32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</row>
    <row r="161" spans="1:105" s="5" customFormat="1" ht="22.5" customHeight="1">
      <c r="A161" s="32"/>
      <c r="B161" s="32"/>
      <c r="C161" s="32"/>
      <c r="D161" s="32"/>
      <c r="E161" s="32"/>
      <c r="F161" s="32"/>
      <c r="G161" s="32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</row>
    <row r="162" spans="1:105" s="5" customFormat="1" ht="22.5" customHeight="1">
      <c r="A162" s="32"/>
      <c r="B162" s="32"/>
      <c r="C162" s="32"/>
      <c r="D162" s="32"/>
      <c r="E162" s="32"/>
      <c r="F162" s="32"/>
      <c r="G162" s="32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</row>
    <row r="163" spans="1:105" s="5" customFormat="1" ht="29.25" customHeight="1">
      <c r="A163" s="32"/>
      <c r="B163" s="32"/>
      <c r="C163" s="32"/>
      <c r="D163" s="32"/>
      <c r="E163" s="32"/>
      <c r="F163" s="32"/>
      <c r="G163" s="32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</row>
    <row r="164" spans="1:105" s="5" customFormat="1" ht="22.5" customHeight="1">
      <c r="A164" s="32"/>
      <c r="B164" s="32"/>
      <c r="C164" s="32"/>
      <c r="D164" s="32"/>
      <c r="E164" s="32"/>
      <c r="F164" s="32"/>
      <c r="G164" s="32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</row>
    <row r="165" spans="1:105" s="5" customFormat="1" ht="15" customHeight="1">
      <c r="A165" s="46"/>
      <c r="B165" s="46"/>
      <c r="C165" s="46"/>
      <c r="D165" s="46"/>
      <c r="E165" s="46"/>
      <c r="F165" s="46"/>
      <c r="G165" s="46"/>
      <c r="H165" s="19" t="s">
        <v>12</v>
      </c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2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 t="s">
        <v>13</v>
      </c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>
        <f>SUM(CJ147:DA164)</f>
        <v>1502390</v>
      </c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</row>
  </sheetData>
  <sheetProtection/>
  <mergeCells count="517">
    <mergeCell ref="CJ157:DA157"/>
    <mergeCell ref="A154:G154"/>
    <mergeCell ref="CJ152:DA152"/>
    <mergeCell ref="A152:G152"/>
    <mergeCell ref="A153:G153"/>
    <mergeCell ref="H153:BC153"/>
    <mergeCell ref="BD153:BS153"/>
    <mergeCell ref="BT153:CI153"/>
    <mergeCell ref="H158:BC158"/>
    <mergeCell ref="BD158:BS158"/>
    <mergeCell ref="BT158:CI158"/>
    <mergeCell ref="A139:G139"/>
    <mergeCell ref="H139:BS139"/>
    <mergeCell ref="BT139:CI139"/>
    <mergeCell ref="H152:BC152"/>
    <mergeCell ref="BT157:CI157"/>
    <mergeCell ref="A160:G160"/>
    <mergeCell ref="H160:BC160"/>
    <mergeCell ref="BD160:BS160"/>
    <mergeCell ref="BT160:CI160"/>
    <mergeCell ref="CJ160:DA160"/>
    <mergeCell ref="A156:G156"/>
    <mergeCell ref="H156:BC156"/>
    <mergeCell ref="BD156:BS156"/>
    <mergeCell ref="BT156:CI156"/>
    <mergeCell ref="CJ156:DA156"/>
    <mergeCell ref="A159:G159"/>
    <mergeCell ref="H159:BC159"/>
    <mergeCell ref="BD159:BS159"/>
    <mergeCell ref="A155:G155"/>
    <mergeCell ref="H155:BC155"/>
    <mergeCell ref="BD155:BS155"/>
    <mergeCell ref="A157:G157"/>
    <mergeCell ref="H157:BC157"/>
    <mergeCell ref="BD157:BS157"/>
    <mergeCell ref="A158:G158"/>
    <mergeCell ref="H154:BC154"/>
    <mergeCell ref="BD154:BS154"/>
    <mergeCell ref="BT154:CI154"/>
    <mergeCell ref="CJ154:DA154"/>
    <mergeCell ref="CJ153:DA153"/>
    <mergeCell ref="CJ159:DA159"/>
    <mergeCell ref="BT159:CI159"/>
    <mergeCell ref="CJ158:DA158"/>
    <mergeCell ref="BT155:CI155"/>
    <mergeCell ref="CJ155:DA155"/>
    <mergeCell ref="CJ47:DA47"/>
    <mergeCell ref="CJ48:DA48"/>
    <mergeCell ref="BD152:BS152"/>
    <mergeCell ref="BT152:CI152"/>
    <mergeCell ref="CJ149:DA149"/>
    <mergeCell ref="CJ150:DA150"/>
    <mergeCell ref="CJ151:DA151"/>
    <mergeCell ref="CJ139:DA139"/>
    <mergeCell ref="A149:G149"/>
    <mergeCell ref="H149:BC149"/>
    <mergeCell ref="BD149:BS149"/>
    <mergeCell ref="BT149:CI149"/>
    <mergeCell ref="BD47:BS47"/>
    <mergeCell ref="BT47:CI47"/>
    <mergeCell ref="A133:DA133"/>
    <mergeCell ref="CJ130:DA130"/>
    <mergeCell ref="A48:G48"/>
    <mergeCell ref="H48:BC48"/>
    <mergeCell ref="BD48:BS48"/>
    <mergeCell ref="BT48:CI48"/>
    <mergeCell ref="CJ128:DA128"/>
    <mergeCell ref="A129:G129"/>
    <mergeCell ref="H129:BC129"/>
    <mergeCell ref="BD129:BS129"/>
    <mergeCell ref="CJ145:DA145"/>
    <mergeCell ref="A141:G141"/>
    <mergeCell ref="BT141:CI141"/>
    <mergeCell ref="CJ141:DA141"/>
    <mergeCell ref="H141:BS141"/>
    <mergeCell ref="A143:DA143"/>
    <mergeCell ref="A145:G145"/>
    <mergeCell ref="H145:BC145"/>
    <mergeCell ref="BD145:BS145"/>
    <mergeCell ref="BT145:CI145"/>
    <mergeCell ref="BT137:CI137"/>
    <mergeCell ref="CJ137:DA137"/>
    <mergeCell ref="H137:BS137"/>
    <mergeCell ref="A138:G138"/>
    <mergeCell ref="H138:BS138"/>
    <mergeCell ref="BT138:CI138"/>
    <mergeCell ref="A137:G137"/>
    <mergeCell ref="CJ138:DA138"/>
    <mergeCell ref="A135:G135"/>
    <mergeCell ref="H135:BS135"/>
    <mergeCell ref="BT135:CI135"/>
    <mergeCell ref="CJ135:DA135"/>
    <mergeCell ref="A136:G136"/>
    <mergeCell ref="H136:BS136"/>
    <mergeCell ref="BT136:CI136"/>
    <mergeCell ref="CJ136:DA136"/>
    <mergeCell ref="CJ146:DA146"/>
    <mergeCell ref="A147:G147"/>
    <mergeCell ref="H147:BC147"/>
    <mergeCell ref="BD147:BS147"/>
    <mergeCell ref="BT147:CI147"/>
    <mergeCell ref="CJ147:DA147"/>
    <mergeCell ref="A146:G146"/>
    <mergeCell ref="H146:BC146"/>
    <mergeCell ref="BD146:BS146"/>
    <mergeCell ref="BT146:CI146"/>
    <mergeCell ref="CJ148:DA148"/>
    <mergeCell ref="A165:G165"/>
    <mergeCell ref="H165:BC165"/>
    <mergeCell ref="BD165:BS165"/>
    <mergeCell ref="BT165:CI165"/>
    <mergeCell ref="CJ165:DA165"/>
    <mergeCell ref="A148:G148"/>
    <mergeCell ref="H148:BC148"/>
    <mergeCell ref="BD148:BS148"/>
    <mergeCell ref="BT148:CI148"/>
    <mergeCell ref="CJ131:DA131"/>
    <mergeCell ref="A130:G130"/>
    <mergeCell ref="H130:BC130"/>
    <mergeCell ref="BD130:BS130"/>
    <mergeCell ref="BT130:CI130"/>
    <mergeCell ref="A131:G131"/>
    <mergeCell ref="H131:BC131"/>
    <mergeCell ref="BD131:BS131"/>
    <mergeCell ref="BT131:CI131"/>
    <mergeCell ref="BT129:CI129"/>
    <mergeCell ref="CJ129:DA129"/>
    <mergeCell ref="A128:G128"/>
    <mergeCell ref="H128:BC128"/>
    <mergeCell ref="BD128:BS128"/>
    <mergeCell ref="BT128:CI128"/>
    <mergeCell ref="A125:DA125"/>
    <mergeCell ref="A127:G127"/>
    <mergeCell ref="H127:BC127"/>
    <mergeCell ref="BD127:BS127"/>
    <mergeCell ref="BT127:CI127"/>
    <mergeCell ref="CJ127:DA127"/>
    <mergeCell ref="CJ122:DA122"/>
    <mergeCell ref="A123:G123"/>
    <mergeCell ref="H123:BC123"/>
    <mergeCell ref="BD123:BS123"/>
    <mergeCell ref="BT123:CI123"/>
    <mergeCell ref="CJ123:DA123"/>
    <mergeCell ref="A122:G122"/>
    <mergeCell ref="H122:BC122"/>
    <mergeCell ref="BD122:BS122"/>
    <mergeCell ref="BT122:CI122"/>
    <mergeCell ref="A121:G121"/>
    <mergeCell ref="H121:BC121"/>
    <mergeCell ref="BD121:BS121"/>
    <mergeCell ref="BT121:CI121"/>
    <mergeCell ref="CJ121:DA121"/>
    <mergeCell ref="A120:G120"/>
    <mergeCell ref="H120:BC120"/>
    <mergeCell ref="BD120:BS120"/>
    <mergeCell ref="BT120:CI120"/>
    <mergeCell ref="A119:G119"/>
    <mergeCell ref="H119:BC119"/>
    <mergeCell ref="BD119:BS119"/>
    <mergeCell ref="BT119:CI119"/>
    <mergeCell ref="CJ119:DA119"/>
    <mergeCell ref="CJ120:DA120"/>
    <mergeCell ref="H115:AO115"/>
    <mergeCell ref="AP115:BE115"/>
    <mergeCell ref="BF115:BU115"/>
    <mergeCell ref="AP114:BE114"/>
    <mergeCell ref="BF114:BU114"/>
    <mergeCell ref="A117:DA117"/>
    <mergeCell ref="CL113:DA113"/>
    <mergeCell ref="A113:G113"/>
    <mergeCell ref="H113:AO113"/>
    <mergeCell ref="AP113:BE113"/>
    <mergeCell ref="BF113:BU113"/>
    <mergeCell ref="BV115:CK115"/>
    <mergeCell ref="CL115:DA115"/>
    <mergeCell ref="A114:G114"/>
    <mergeCell ref="H114:AO114"/>
    <mergeCell ref="A115:G115"/>
    <mergeCell ref="AP111:BE111"/>
    <mergeCell ref="BF111:BU111"/>
    <mergeCell ref="BV111:CK111"/>
    <mergeCell ref="BV114:CK114"/>
    <mergeCell ref="CL114:DA114"/>
    <mergeCell ref="BF112:BU112"/>
    <mergeCell ref="CL111:DA111"/>
    <mergeCell ref="BV112:CK112"/>
    <mergeCell ref="CL112:DA112"/>
    <mergeCell ref="BV113:CK113"/>
    <mergeCell ref="H105:BC105"/>
    <mergeCell ref="BD105:BS105"/>
    <mergeCell ref="H107:BC107"/>
    <mergeCell ref="BD107:BS107"/>
    <mergeCell ref="A112:G112"/>
    <mergeCell ref="H112:AO112"/>
    <mergeCell ref="AP112:BE112"/>
    <mergeCell ref="A109:DA109"/>
    <mergeCell ref="A111:G111"/>
    <mergeCell ref="H111:AO111"/>
    <mergeCell ref="CJ106:DA106"/>
    <mergeCell ref="CJ107:DA107"/>
    <mergeCell ref="A106:G106"/>
    <mergeCell ref="H106:BC106"/>
    <mergeCell ref="BD106:BS106"/>
    <mergeCell ref="BT106:CI106"/>
    <mergeCell ref="BT107:CI107"/>
    <mergeCell ref="A107:G107"/>
    <mergeCell ref="A95:G95"/>
    <mergeCell ref="A93:DA93"/>
    <mergeCell ref="H95:AO95"/>
    <mergeCell ref="AP95:BE95"/>
    <mergeCell ref="BF95:BU95"/>
    <mergeCell ref="BV95:CK95"/>
    <mergeCell ref="CL95:DA95"/>
    <mergeCell ref="BV98:CK98"/>
    <mergeCell ref="BV96:CK96"/>
    <mergeCell ref="A98:G98"/>
    <mergeCell ref="H98:AO98"/>
    <mergeCell ref="AP98:BE98"/>
    <mergeCell ref="A97:G97"/>
    <mergeCell ref="AP96:BE96"/>
    <mergeCell ref="H97:AO97"/>
    <mergeCell ref="BF96:BU96"/>
    <mergeCell ref="BV97:CK97"/>
    <mergeCell ref="CL98:DA98"/>
    <mergeCell ref="A99:G99"/>
    <mergeCell ref="H99:AO99"/>
    <mergeCell ref="AP99:BE99"/>
    <mergeCell ref="BF99:BU99"/>
    <mergeCell ref="BV99:CK99"/>
    <mergeCell ref="A96:G96"/>
    <mergeCell ref="H96:AO96"/>
    <mergeCell ref="BT105:CI105"/>
    <mergeCell ref="CJ103:DA103"/>
    <mergeCell ref="BF98:BU98"/>
    <mergeCell ref="CL99:DA99"/>
    <mergeCell ref="CJ105:DA105"/>
    <mergeCell ref="BD104:BS104"/>
    <mergeCell ref="BT104:CI104"/>
    <mergeCell ref="CJ104:DA104"/>
    <mergeCell ref="BT103:CI103"/>
    <mergeCell ref="A101:DA101"/>
    <mergeCell ref="CJ83:DA83"/>
    <mergeCell ref="A104:G104"/>
    <mergeCell ref="H104:BC104"/>
    <mergeCell ref="A103:G103"/>
    <mergeCell ref="BD103:BS103"/>
    <mergeCell ref="H103:BC103"/>
    <mergeCell ref="CL96:DA96"/>
    <mergeCell ref="CL97:DA97"/>
    <mergeCell ref="AP97:BE97"/>
    <mergeCell ref="BF97:BU97"/>
    <mergeCell ref="A79:AO79"/>
    <mergeCell ref="AP79:DA79"/>
    <mergeCell ref="CJ82:DA82"/>
    <mergeCell ref="A105:G105"/>
    <mergeCell ref="A91:AO91"/>
    <mergeCell ref="AP91:DA91"/>
    <mergeCell ref="BT82:CI82"/>
    <mergeCell ref="CJ85:DA85"/>
    <mergeCell ref="A87:DA87"/>
    <mergeCell ref="H84:BC84"/>
    <mergeCell ref="A83:G83"/>
    <mergeCell ref="A81:G81"/>
    <mergeCell ref="BD81:BS81"/>
    <mergeCell ref="A82:G82"/>
    <mergeCell ref="H82:BC82"/>
    <mergeCell ref="BD83:BS83"/>
    <mergeCell ref="H81:BC81"/>
    <mergeCell ref="H83:BC83"/>
    <mergeCell ref="CJ81:DA81"/>
    <mergeCell ref="A72:G72"/>
    <mergeCell ref="H72:BC72"/>
    <mergeCell ref="A75:DA75"/>
    <mergeCell ref="A73:G73"/>
    <mergeCell ref="H73:BC73"/>
    <mergeCell ref="BD72:BS72"/>
    <mergeCell ref="X77:DA77"/>
    <mergeCell ref="CJ72:DA72"/>
    <mergeCell ref="CJ73:DA73"/>
    <mergeCell ref="BT83:CI83"/>
    <mergeCell ref="BT72:CI72"/>
    <mergeCell ref="BD73:BS73"/>
    <mergeCell ref="BT73:CI73"/>
    <mergeCell ref="BT81:CI81"/>
    <mergeCell ref="BD82:BS82"/>
    <mergeCell ref="X89:DA89"/>
    <mergeCell ref="CJ84:DA84"/>
    <mergeCell ref="A85:G85"/>
    <mergeCell ref="H85:BC85"/>
    <mergeCell ref="BD85:BS85"/>
    <mergeCell ref="A84:G84"/>
    <mergeCell ref="BT85:CI85"/>
    <mergeCell ref="BT84:CI84"/>
    <mergeCell ref="BD84:BS84"/>
    <mergeCell ref="CJ71:DA71"/>
    <mergeCell ref="A70:G70"/>
    <mergeCell ref="H70:BC70"/>
    <mergeCell ref="A71:G71"/>
    <mergeCell ref="H71:BC71"/>
    <mergeCell ref="BT71:CI71"/>
    <mergeCell ref="BD70:BS70"/>
    <mergeCell ref="BT70:CI70"/>
    <mergeCell ref="CJ70:DA70"/>
    <mergeCell ref="BD71:BS71"/>
    <mergeCell ref="A63:DA63"/>
    <mergeCell ref="X65:DA65"/>
    <mergeCell ref="A67:AO67"/>
    <mergeCell ref="AP67:DA67"/>
    <mergeCell ref="A69:G69"/>
    <mergeCell ref="H69:BC69"/>
    <mergeCell ref="BD69:BS69"/>
    <mergeCell ref="BT69:CI69"/>
    <mergeCell ref="CJ69:DA69"/>
    <mergeCell ref="CE60:DA60"/>
    <mergeCell ref="A61:G61"/>
    <mergeCell ref="H61:BC61"/>
    <mergeCell ref="BD61:BS61"/>
    <mergeCell ref="BT61:CD61"/>
    <mergeCell ref="CE61:DA61"/>
    <mergeCell ref="A60:G60"/>
    <mergeCell ref="H60:BC60"/>
    <mergeCell ref="BD60:BS60"/>
    <mergeCell ref="BT60:CD60"/>
    <mergeCell ref="CE58:DA58"/>
    <mergeCell ref="A59:G59"/>
    <mergeCell ref="H59:BC59"/>
    <mergeCell ref="BD59:BS59"/>
    <mergeCell ref="BT59:CD59"/>
    <mergeCell ref="CE59:DA59"/>
    <mergeCell ref="A58:G58"/>
    <mergeCell ref="H58:BC58"/>
    <mergeCell ref="BD58:BS58"/>
    <mergeCell ref="BT58:CD58"/>
    <mergeCell ref="A55:AO55"/>
    <mergeCell ref="AP55:DA55"/>
    <mergeCell ref="A57:G57"/>
    <mergeCell ref="H57:BC57"/>
    <mergeCell ref="BD57:BS57"/>
    <mergeCell ref="BT57:CD57"/>
    <mergeCell ref="CE57:DA57"/>
    <mergeCell ref="A49:G49"/>
    <mergeCell ref="A51:DA51"/>
    <mergeCell ref="X53:DA53"/>
    <mergeCell ref="H49:BC49"/>
    <mergeCell ref="BD49:BS49"/>
    <mergeCell ref="BT49:CI49"/>
    <mergeCell ref="CJ49:DA49"/>
    <mergeCell ref="X41:DA41"/>
    <mergeCell ref="A43:AO43"/>
    <mergeCell ref="AP43:DA43"/>
    <mergeCell ref="A30:F30"/>
    <mergeCell ref="H30:BV30"/>
    <mergeCell ref="BW30:CL30"/>
    <mergeCell ref="CM30:DA30"/>
    <mergeCell ref="A31:F31"/>
    <mergeCell ref="H31:BV31"/>
    <mergeCell ref="BW31:CL31"/>
    <mergeCell ref="A39:DA39"/>
    <mergeCell ref="CM31:DA31"/>
    <mergeCell ref="CM32:DA32"/>
    <mergeCell ref="A34:F34"/>
    <mergeCell ref="A33:F33"/>
    <mergeCell ref="H32:BV32"/>
    <mergeCell ref="BW32:CL32"/>
    <mergeCell ref="H33:BV33"/>
    <mergeCell ref="H27:BV27"/>
    <mergeCell ref="BW27:CL27"/>
    <mergeCell ref="CM27:DA27"/>
    <mergeCell ref="A37:DA37"/>
    <mergeCell ref="A28:F29"/>
    <mergeCell ref="H28:BV28"/>
    <mergeCell ref="BW28:CL29"/>
    <mergeCell ref="A27:F27"/>
    <mergeCell ref="H34:BV34"/>
    <mergeCell ref="A32:F32"/>
    <mergeCell ref="CM25:DA25"/>
    <mergeCell ref="A26:F26"/>
    <mergeCell ref="H26:BV26"/>
    <mergeCell ref="BW26:CL26"/>
    <mergeCell ref="CM26:DA26"/>
    <mergeCell ref="A25:F25"/>
    <mergeCell ref="H25:BV25"/>
    <mergeCell ref="BW25:CL25"/>
    <mergeCell ref="CM22:DA22"/>
    <mergeCell ref="A23:F24"/>
    <mergeCell ref="H23:BV23"/>
    <mergeCell ref="BW23:CL24"/>
    <mergeCell ref="CM23:DA24"/>
    <mergeCell ref="H24:BV24"/>
    <mergeCell ref="A22:F22"/>
    <mergeCell ref="H22:BV22"/>
    <mergeCell ref="BW22:CL22"/>
    <mergeCell ref="A21:F21"/>
    <mergeCell ref="G21:BV21"/>
    <mergeCell ref="BW21:CL21"/>
    <mergeCell ref="CM21:DA21"/>
    <mergeCell ref="A20:F20"/>
    <mergeCell ref="G20:BV20"/>
    <mergeCell ref="BW20:CL20"/>
    <mergeCell ref="CM20:DA20"/>
    <mergeCell ref="CM28:DA29"/>
    <mergeCell ref="H29:BV29"/>
    <mergeCell ref="A35:F35"/>
    <mergeCell ref="BW34:CL34"/>
    <mergeCell ref="CM34:DA34"/>
    <mergeCell ref="G35:BV35"/>
    <mergeCell ref="BW35:CL35"/>
    <mergeCell ref="CM35:DA35"/>
    <mergeCell ref="BW33:CL33"/>
    <mergeCell ref="CM33:DA33"/>
    <mergeCell ref="A46:G46"/>
    <mergeCell ref="CJ45:DA45"/>
    <mergeCell ref="H46:BC46"/>
    <mergeCell ref="BD46:BS46"/>
    <mergeCell ref="BT46:CI46"/>
    <mergeCell ref="A45:G45"/>
    <mergeCell ref="H45:BC45"/>
    <mergeCell ref="BD45:BS45"/>
    <mergeCell ref="BT45:CI45"/>
    <mergeCell ref="BR16:CI16"/>
    <mergeCell ref="CJ16:DA16"/>
    <mergeCell ref="A18:DA18"/>
    <mergeCell ref="A47:G47"/>
    <mergeCell ref="CJ46:DA46"/>
    <mergeCell ref="H47:BC47"/>
    <mergeCell ref="A16:F16"/>
    <mergeCell ref="G16:AD16"/>
    <mergeCell ref="AE16:AY16"/>
    <mergeCell ref="AZ16:BQ16"/>
    <mergeCell ref="AZ14:BQ14"/>
    <mergeCell ref="BR14:CI14"/>
    <mergeCell ref="CJ14:DA14"/>
    <mergeCell ref="A15:F15"/>
    <mergeCell ref="G15:AD15"/>
    <mergeCell ref="AE15:AY15"/>
    <mergeCell ref="AZ15:BQ15"/>
    <mergeCell ref="BR15:CI15"/>
    <mergeCell ref="CJ15:DA15"/>
    <mergeCell ref="A2:DA2"/>
    <mergeCell ref="AE8:BC8"/>
    <mergeCell ref="BD8:BS8"/>
    <mergeCell ref="BT8:CI8"/>
    <mergeCell ref="BT6:CI6"/>
    <mergeCell ref="CJ6:DA6"/>
    <mergeCell ref="G7:AD7"/>
    <mergeCell ref="BD4:BS4"/>
    <mergeCell ref="BT4:CI4"/>
    <mergeCell ref="CJ4:DA4"/>
    <mergeCell ref="A10:DA10"/>
    <mergeCell ref="A7:F7"/>
    <mergeCell ref="CJ8:DA8"/>
    <mergeCell ref="G8:AD8"/>
    <mergeCell ref="A8:F8"/>
    <mergeCell ref="A12:F12"/>
    <mergeCell ref="G12:AD12"/>
    <mergeCell ref="AE12:AY12"/>
    <mergeCell ref="AZ12:BQ12"/>
    <mergeCell ref="CJ12:DA12"/>
    <mergeCell ref="G13:AD13"/>
    <mergeCell ref="AE13:AY13"/>
    <mergeCell ref="AZ13:BQ13"/>
    <mergeCell ref="A6:F6"/>
    <mergeCell ref="G6:AD6"/>
    <mergeCell ref="AE6:BC6"/>
    <mergeCell ref="BD6:BS6"/>
    <mergeCell ref="AE7:BC7"/>
    <mergeCell ref="BD7:BS7"/>
    <mergeCell ref="AE5:BC5"/>
    <mergeCell ref="A13:F13"/>
    <mergeCell ref="CJ13:DA13"/>
    <mergeCell ref="BR13:CI13"/>
    <mergeCell ref="BT5:CI5"/>
    <mergeCell ref="CJ5:DA5"/>
    <mergeCell ref="BD5:BS5"/>
    <mergeCell ref="BT7:CI7"/>
    <mergeCell ref="CJ7:DA7"/>
    <mergeCell ref="BR12:CI12"/>
    <mergeCell ref="BD151:BS151"/>
    <mergeCell ref="BT151:CI151"/>
    <mergeCell ref="A4:F4"/>
    <mergeCell ref="G4:AD4"/>
    <mergeCell ref="AE4:BC4"/>
    <mergeCell ref="A14:F14"/>
    <mergeCell ref="G14:AD14"/>
    <mergeCell ref="AE14:AY14"/>
    <mergeCell ref="A5:F5"/>
    <mergeCell ref="G5:AD5"/>
    <mergeCell ref="H161:BC161"/>
    <mergeCell ref="BD161:BS161"/>
    <mergeCell ref="BT161:CI161"/>
    <mergeCell ref="CJ161:DA161"/>
    <mergeCell ref="A150:G150"/>
    <mergeCell ref="H150:BC150"/>
    <mergeCell ref="BD150:BS150"/>
    <mergeCell ref="BT150:CI150"/>
    <mergeCell ref="A151:G151"/>
    <mergeCell ref="H151:BC151"/>
    <mergeCell ref="A162:G162"/>
    <mergeCell ref="H162:BC162"/>
    <mergeCell ref="BD162:BS162"/>
    <mergeCell ref="BT162:CI162"/>
    <mergeCell ref="CJ162:DA162"/>
    <mergeCell ref="A140:G140"/>
    <mergeCell ref="H140:BS140"/>
    <mergeCell ref="BT140:CI140"/>
    <mergeCell ref="CJ140:DA140"/>
    <mergeCell ref="A161:G161"/>
    <mergeCell ref="CJ163:DA163"/>
    <mergeCell ref="A164:G164"/>
    <mergeCell ref="H164:BC164"/>
    <mergeCell ref="BD164:BS164"/>
    <mergeCell ref="BT164:CI164"/>
    <mergeCell ref="CJ164:DA164"/>
    <mergeCell ref="A163:G163"/>
    <mergeCell ref="H163:BC163"/>
    <mergeCell ref="BD163:BS163"/>
    <mergeCell ref="BT163:CI16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8" max="187" man="1"/>
    <brk id="86" max="187" man="1"/>
    <brk id="132" max="18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Секретарь</cp:lastModifiedBy>
  <cp:lastPrinted>2018-01-24T09:47:07Z</cp:lastPrinted>
  <dcterms:created xsi:type="dcterms:W3CDTF">2008-10-01T13:21:49Z</dcterms:created>
  <dcterms:modified xsi:type="dcterms:W3CDTF">2018-02-13T12:46:11Z</dcterms:modified>
  <cp:category/>
  <cp:version/>
  <cp:contentType/>
  <cp:contentStatus/>
</cp:coreProperties>
</file>